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-MUK-SVFS01\FileServer\市民サービス部\高齢介護課\　05 総合事業\　★02　介護予防・生活支援サービス事業\★03 単価設定・利用者負担（利用料）\01　サービスコード表・サービスマスタ\00 最新サービスコード表・サービスマスタ\02 サービス別（ＥＸＣＥＬ）\"/>
    </mc:Choice>
  </mc:AlternateContent>
  <bookViews>
    <workbookView xWindow="0" yWindow="0" windowWidth="19530" windowHeight="7740"/>
  </bookViews>
  <sheets>
    <sheet name="4-1" sheetId="1" r:id="rId1"/>
  </sheets>
  <definedNames>
    <definedName name="_xlnm._FilterDatabase" localSheetId="0" hidden="1">'4-1'!$A$3:$K$3</definedName>
    <definedName name="_xlnm.Print_Area" localSheetId="0">'4-1'!$A$1:$K$94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" l="1"/>
  <c r="J93" i="1"/>
  <c r="J91" i="1"/>
  <c r="J90" i="1"/>
  <c r="J92" i="1" s="1"/>
  <c r="J89" i="1"/>
  <c r="J88" i="1"/>
  <c r="J56" i="1"/>
  <c r="I56" i="1" s="1"/>
  <c r="H64" i="1" s="1"/>
  <c r="J55" i="1"/>
  <c r="I55" i="1" s="1"/>
  <c r="H63" i="1" s="1"/>
  <c r="J54" i="1"/>
  <c r="I54" i="1" s="1"/>
  <c r="H62" i="1" s="1"/>
  <c r="J53" i="1"/>
  <c r="I53" i="1" s="1"/>
  <c r="H61" i="1" s="1"/>
  <c r="J52" i="1"/>
  <c r="I52" i="1" s="1"/>
  <c r="H60" i="1" s="1"/>
  <c r="J51" i="1"/>
  <c r="I51" i="1" s="1"/>
  <c r="H59" i="1" s="1"/>
  <c r="J50" i="1"/>
  <c r="I50" i="1" s="1"/>
  <c r="H58" i="1" s="1"/>
  <c r="J49" i="1"/>
  <c r="I49" i="1" s="1"/>
  <c r="H57" i="1" s="1"/>
  <c r="J39" i="1"/>
  <c r="J38" i="1"/>
  <c r="J37" i="1"/>
  <c r="H37" i="1"/>
  <c r="J36" i="1"/>
  <c r="J35" i="1"/>
  <c r="J34" i="1"/>
  <c r="J33" i="1"/>
  <c r="H33" i="1"/>
  <c r="J32" i="1"/>
  <c r="J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J41" i="1" s="1"/>
  <c r="H24" i="1"/>
  <c r="J23" i="1"/>
  <c r="J44" i="1" s="1"/>
  <c r="H23" i="1"/>
  <c r="I19" i="1"/>
  <c r="H38" i="1" s="1"/>
  <c r="I18" i="1"/>
  <c r="I17" i="1"/>
  <c r="H36" i="1" s="1"/>
  <c r="I16" i="1"/>
  <c r="H35" i="1" s="1"/>
  <c r="I15" i="1"/>
  <c r="H34" i="1" s="1"/>
  <c r="I14" i="1"/>
  <c r="I13" i="1"/>
  <c r="H32" i="1" s="1"/>
  <c r="I12" i="1"/>
  <c r="H31" i="1" s="1"/>
  <c r="J43" i="1" l="1"/>
  <c r="J42" i="1"/>
  <c r="J57" i="1"/>
  <c r="J45" i="1"/>
  <c r="J58" i="1"/>
  <c r="J60" i="1"/>
  <c r="J62" i="1"/>
  <c r="J64" i="1"/>
  <c r="J59" i="1"/>
  <c r="J61" i="1"/>
  <c r="J63" i="1"/>
  <c r="J40" i="1"/>
</calcChain>
</file>

<file path=xl/sharedStrings.xml><?xml version="1.0" encoding="utf-8"?>
<sst xmlns="http://schemas.openxmlformats.org/spreadsheetml/2006/main" count="371" uniqueCount="187">
  <si>
    <t>４－１　向日市短時間デイサービスサービスコード表（給付率90）</t>
    <rPh sb="4" eb="7">
      <t>ムコウシ</t>
    </rPh>
    <rPh sb="7" eb="10">
      <t>タンジカン</t>
    </rPh>
    <rPh sb="25" eb="27">
      <t>キュウフ</t>
    </rPh>
    <rPh sb="27" eb="28">
      <t>リツ</t>
    </rPh>
    <phoneticPr fontId="2"/>
  </si>
  <si>
    <t>サービスコード</t>
    <phoneticPr fontId="2"/>
  </si>
  <si>
    <t>サービス内容略称</t>
    <rPh sb="4" eb="6">
      <t>ナイヨウ</t>
    </rPh>
    <rPh sb="6" eb="8">
      <t>リャクショウ</t>
    </rPh>
    <phoneticPr fontId="2"/>
  </si>
  <si>
    <t>算定項目</t>
    <rPh sb="0" eb="2">
      <t>サンテイ</t>
    </rPh>
    <rPh sb="2" eb="4">
      <t>コウモク</t>
    </rPh>
    <phoneticPr fontId="2"/>
  </si>
  <si>
    <t>合成
単位数</t>
    <rPh sb="0" eb="2">
      <t>ゴウセイ</t>
    </rPh>
    <rPh sb="3" eb="5">
      <t>タンイ</t>
    </rPh>
    <rPh sb="5" eb="6">
      <t>スウ</t>
    </rPh>
    <phoneticPr fontId="2"/>
  </si>
  <si>
    <t>算定単位</t>
    <rPh sb="0" eb="2">
      <t>サンテイ</t>
    </rPh>
    <rPh sb="2" eb="4">
      <t>タンイ</t>
    </rPh>
    <phoneticPr fontId="2"/>
  </si>
  <si>
    <t>種類</t>
    <rPh sb="0" eb="2">
      <t>シュルイ</t>
    </rPh>
    <phoneticPr fontId="2"/>
  </si>
  <si>
    <t>項目</t>
    <rPh sb="0" eb="2">
      <t>コウモク</t>
    </rPh>
    <phoneticPr fontId="2"/>
  </si>
  <si>
    <t>Ａ７</t>
  </si>
  <si>
    <t>短時間デイ（90）（入・送）１</t>
    <phoneticPr fontId="2"/>
  </si>
  <si>
    <t>イ　短時間
デイサービス費（90）</t>
    <rPh sb="2" eb="5">
      <t>タンジカン</t>
    </rPh>
    <rPh sb="12" eb="13">
      <t>ヒ</t>
    </rPh>
    <phoneticPr fontId="2"/>
  </si>
  <si>
    <t>入浴あり
送迎あり</t>
    <rPh sb="0" eb="2">
      <t>ニュウヨク</t>
    </rPh>
    <rPh sb="5" eb="7">
      <t>ソウゲイ</t>
    </rPh>
    <phoneticPr fontId="2"/>
  </si>
  <si>
    <t>要支援1・週1程度利用事業対象者</t>
  </si>
  <si>
    <t>1,383単位</t>
    <rPh sb="5" eb="7">
      <t>タンイ</t>
    </rPh>
    <phoneticPr fontId="2"/>
  </si>
  <si>
    <t>1月につき</t>
    <rPh sb="1" eb="2">
      <t>ツキ</t>
    </rPh>
    <phoneticPr fontId="2"/>
  </si>
  <si>
    <t>短時間デイ（90）（入・送）２</t>
    <phoneticPr fontId="2"/>
  </si>
  <si>
    <t>要支援2・週2程度利用事業対象者</t>
  </si>
  <si>
    <t>2,807単位</t>
    <rPh sb="5" eb="7">
      <t>タンイ</t>
    </rPh>
    <phoneticPr fontId="2"/>
  </si>
  <si>
    <t>短時間デイ（90）（入）１</t>
    <phoneticPr fontId="2"/>
  </si>
  <si>
    <t>入浴あり
送迎なし</t>
    <rPh sb="0" eb="2">
      <t>ニュウヨク</t>
    </rPh>
    <rPh sb="5" eb="7">
      <t>ソウゲイ</t>
    </rPh>
    <phoneticPr fontId="2"/>
  </si>
  <si>
    <t>973単位</t>
    <phoneticPr fontId="2"/>
  </si>
  <si>
    <t>短時間デイ（90）（入）２</t>
    <phoneticPr fontId="2"/>
  </si>
  <si>
    <t>1,991単位</t>
    <phoneticPr fontId="2"/>
  </si>
  <si>
    <t>短時間デイ（90）（送）１</t>
    <phoneticPr fontId="2"/>
  </si>
  <si>
    <t>入浴なし
送迎あり</t>
    <rPh sb="0" eb="2">
      <t>ニュウヨク</t>
    </rPh>
    <rPh sb="5" eb="7">
      <t>ソウゲイ</t>
    </rPh>
    <phoneticPr fontId="2"/>
  </si>
  <si>
    <t>1,165単位</t>
    <phoneticPr fontId="2"/>
  </si>
  <si>
    <t>短時間デイ（90）（送）２</t>
    <phoneticPr fontId="2"/>
  </si>
  <si>
    <t>要支援2・週2程度利用事業対象者</t>
    <phoneticPr fontId="2"/>
  </si>
  <si>
    <t>2,373単位</t>
    <phoneticPr fontId="2"/>
  </si>
  <si>
    <t>短時間デイ（90）（なし）１</t>
    <phoneticPr fontId="2"/>
  </si>
  <si>
    <t>入浴なし
送迎なし</t>
    <rPh sb="0" eb="2">
      <t>ニュウヨク</t>
    </rPh>
    <rPh sb="5" eb="7">
      <t>ソウゲイ</t>
    </rPh>
    <phoneticPr fontId="2"/>
  </si>
  <si>
    <t>755単位</t>
    <phoneticPr fontId="2"/>
  </si>
  <si>
    <t>短時間デイ（90）（なし）２</t>
    <phoneticPr fontId="2"/>
  </si>
  <si>
    <t>1,557単位</t>
    <phoneticPr fontId="2"/>
  </si>
  <si>
    <t>短時間デイ（90）回数（入・送）１</t>
    <phoneticPr fontId="2"/>
  </si>
  <si>
    <t>1回につき</t>
    <rPh sb="0" eb="2">
      <t>ジギョウ</t>
    </rPh>
    <rPh sb="2" eb="5">
      <t>タイショウシャ</t>
    </rPh>
    <phoneticPr fontId="2"/>
  </si>
  <si>
    <t>短時間デイ（90）回数（入・送）２</t>
    <phoneticPr fontId="2"/>
  </si>
  <si>
    <t>短時間デイ（90）回数（入）１</t>
    <phoneticPr fontId="2"/>
  </si>
  <si>
    <t>短時間デイ（90）回数（入）２</t>
    <phoneticPr fontId="2"/>
  </si>
  <si>
    <t>短時間デイ（90）回数（送）１</t>
    <phoneticPr fontId="2"/>
  </si>
  <si>
    <t>短時間デイ（90）回数（送）２</t>
    <phoneticPr fontId="2"/>
  </si>
  <si>
    <t>短時間デイ（90）回数（なし）１</t>
    <phoneticPr fontId="2"/>
  </si>
  <si>
    <t>短時間デイ（90）回数（なし）２</t>
    <phoneticPr fontId="2"/>
  </si>
  <si>
    <t>※定員超過の場合（処遇改善加算コードも含む）</t>
    <rPh sb="1" eb="3">
      <t>テイイン</t>
    </rPh>
    <rPh sb="3" eb="5">
      <t>チョウカ</t>
    </rPh>
    <rPh sb="6" eb="8">
      <t>バアイ</t>
    </rPh>
    <rPh sb="9" eb="15">
      <t>ショグウカイゼンカサン</t>
    </rPh>
    <rPh sb="19" eb="20">
      <t>フク</t>
    </rPh>
    <phoneticPr fontId="2"/>
  </si>
  <si>
    <t>サービスコード</t>
    <phoneticPr fontId="2"/>
  </si>
  <si>
    <t>短時間デイ（90・定超）（入・送）１</t>
    <phoneticPr fontId="2"/>
  </si>
  <si>
    <t>イ　短時間
デイサービス費（90・定超）</t>
    <rPh sb="2" eb="5">
      <t>タンジカン</t>
    </rPh>
    <rPh sb="12" eb="13">
      <t>ヒ</t>
    </rPh>
    <rPh sb="17" eb="18">
      <t>ジョウ</t>
    </rPh>
    <rPh sb="18" eb="19">
      <t>チョウ</t>
    </rPh>
    <phoneticPr fontId="2"/>
  </si>
  <si>
    <t>定員超過の場合
　　×　70％</t>
    <phoneticPr fontId="2"/>
  </si>
  <si>
    <t>短時間デイ（90・定超）（入・送）２</t>
    <phoneticPr fontId="2"/>
  </si>
  <si>
    <t>短時間デイ（90・定超）（入）１</t>
    <phoneticPr fontId="2"/>
  </si>
  <si>
    <t>短時間デイ（90・定超）（入）２</t>
    <phoneticPr fontId="2"/>
  </si>
  <si>
    <t>短時間デイ（90・定超）（送）１</t>
    <phoneticPr fontId="2"/>
  </si>
  <si>
    <t>短時間デイ（90・定超）（送）２</t>
    <phoneticPr fontId="2"/>
  </si>
  <si>
    <t>短時間デイ（90・定超）（なし）１</t>
    <phoneticPr fontId="2"/>
  </si>
  <si>
    <t>短時間デイ（90・定超）（なし）２</t>
    <phoneticPr fontId="2"/>
  </si>
  <si>
    <t>短時間デイ（90・定超）回数（入・送）１</t>
    <phoneticPr fontId="2"/>
  </si>
  <si>
    <t>短時間デイ（90・定超）回数（入・送）２</t>
    <phoneticPr fontId="2"/>
  </si>
  <si>
    <t>短時間デイ（90・定超）回数（入）１</t>
    <phoneticPr fontId="2"/>
  </si>
  <si>
    <t>短時間デイ（90・定超）回数（入）２</t>
    <phoneticPr fontId="2"/>
  </si>
  <si>
    <t>短時間デイ（90・定超）回数（送）１</t>
    <phoneticPr fontId="2"/>
  </si>
  <si>
    <t>短時間デイ（90・定超）回数（送）２</t>
    <phoneticPr fontId="2"/>
  </si>
  <si>
    <t>短時間デイ（90・定超）回数（なし）１</t>
    <phoneticPr fontId="2"/>
  </si>
  <si>
    <t>短時間デイ（90・定超）回数（なし）２</t>
    <phoneticPr fontId="2"/>
  </si>
  <si>
    <t>短時間デイ（90・定超）処遇改善加算Ⅰ</t>
    <rPh sb="12" eb="14">
      <t>ショグウ</t>
    </rPh>
    <rPh sb="14" eb="16">
      <t>カイゼン</t>
    </rPh>
    <rPh sb="16" eb="18">
      <t>カサン</t>
    </rPh>
    <phoneticPr fontId="2"/>
  </si>
  <si>
    <t>ヲ　介護職員処遇改善加算（90・定超）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rPh sb="16" eb="17">
      <t>ジョウ</t>
    </rPh>
    <rPh sb="17" eb="18">
      <t>チョウ</t>
    </rPh>
    <phoneticPr fontId="2"/>
  </si>
  <si>
    <t>(1)介護職員処遇改善加算(Ⅰ)　</t>
    <phoneticPr fontId="2"/>
  </si>
  <si>
    <t>月額平均単位数の59/1000　加算</t>
    <rPh sb="0" eb="2">
      <t>ゲツガク</t>
    </rPh>
    <rPh sb="2" eb="4">
      <t>ヘイキン</t>
    </rPh>
    <phoneticPr fontId="2"/>
  </si>
  <si>
    <t>1月につき</t>
    <phoneticPr fontId="2"/>
  </si>
  <si>
    <t>短時間デイ（90・定超）処遇改善加算Ⅱ</t>
    <rPh sb="12" eb="14">
      <t>ショグウ</t>
    </rPh>
    <rPh sb="14" eb="16">
      <t>カイゼン</t>
    </rPh>
    <rPh sb="16" eb="18">
      <t>カサン</t>
    </rPh>
    <phoneticPr fontId="2"/>
  </si>
  <si>
    <t>(2)介護職員処遇改善加算(Ⅱ)</t>
    <phoneticPr fontId="2"/>
  </si>
  <si>
    <t>月額平均単位数の43/1000　加算</t>
    <rPh sb="0" eb="2">
      <t>ゲツガク</t>
    </rPh>
    <rPh sb="2" eb="4">
      <t>ヘイキン</t>
    </rPh>
    <phoneticPr fontId="2"/>
  </si>
  <si>
    <t>短時間デイ（90・定超）処遇改善加算Ⅲ</t>
    <rPh sb="12" eb="14">
      <t>ショグウ</t>
    </rPh>
    <rPh sb="14" eb="16">
      <t>カイゼン</t>
    </rPh>
    <rPh sb="16" eb="18">
      <t>カサン</t>
    </rPh>
    <phoneticPr fontId="2"/>
  </si>
  <si>
    <t>(3)介護職員処遇改善加算(Ⅲ)</t>
    <phoneticPr fontId="2"/>
  </si>
  <si>
    <t>月額平均単位数の23/1000　加算</t>
    <rPh sb="0" eb="2">
      <t>ゲツガク</t>
    </rPh>
    <rPh sb="2" eb="4">
      <t>ヘイキン</t>
    </rPh>
    <phoneticPr fontId="2"/>
  </si>
  <si>
    <t>短時間デイ（90・定超）処遇改善加算Ⅳ</t>
    <rPh sb="12" eb="14">
      <t>ショグウ</t>
    </rPh>
    <rPh sb="14" eb="16">
      <t>カイゼン</t>
    </rPh>
    <rPh sb="16" eb="18">
      <t>カサン</t>
    </rPh>
    <phoneticPr fontId="2"/>
  </si>
  <si>
    <t>(4)介護職員処遇改善加算(Ⅳ)　</t>
    <phoneticPr fontId="2"/>
  </si>
  <si>
    <t>（3）で算定した単位数の　　90％　加算</t>
    <phoneticPr fontId="2"/>
  </si>
  <si>
    <t>短時間デイ（90・定超）処遇改善加算Ⅴ</t>
    <rPh sb="12" eb="14">
      <t>ショグウ</t>
    </rPh>
    <rPh sb="14" eb="16">
      <t>カイゼン</t>
    </rPh>
    <rPh sb="16" eb="18">
      <t>カサン</t>
    </rPh>
    <phoneticPr fontId="2"/>
  </si>
  <si>
    <t>(4)介護職員処遇改善加算(Ⅴ)　</t>
    <phoneticPr fontId="2"/>
  </si>
  <si>
    <t>（3）で算定した単位数の　　80％　加算</t>
    <phoneticPr fontId="2"/>
  </si>
  <si>
    <t>短時間デイ（90・定超）特定処遇改善加算Ⅰ</t>
    <rPh sb="12" eb="14">
      <t>トクテイ</t>
    </rPh>
    <rPh sb="14" eb="16">
      <t>ショグウ</t>
    </rPh>
    <rPh sb="16" eb="18">
      <t>カイゼン</t>
    </rPh>
    <rPh sb="18" eb="20">
      <t>カサン</t>
    </rPh>
    <phoneticPr fontId="2"/>
  </si>
  <si>
    <t>ワ　介護職員等特定処遇改善加算（90・定超）</t>
    <rPh sb="6" eb="7">
      <t>トウ</t>
    </rPh>
    <rPh sb="7" eb="9">
      <t>トクテイ</t>
    </rPh>
    <phoneticPr fontId="2"/>
  </si>
  <si>
    <t>(1)介護職員等特定処遇改善加算(Ⅰ)　</t>
    <rPh sb="7" eb="8">
      <t>トウ</t>
    </rPh>
    <rPh sb="8" eb="10">
      <t>トクテイ</t>
    </rPh>
    <phoneticPr fontId="2"/>
  </si>
  <si>
    <t>月額平均単位数の12/1000　加算</t>
    <rPh sb="0" eb="2">
      <t>ゲツガク</t>
    </rPh>
    <rPh sb="2" eb="4">
      <t>ヘイキン</t>
    </rPh>
    <phoneticPr fontId="2"/>
  </si>
  <si>
    <t>短時間デイ（90・定超）特定処遇改善加算Ⅱ</t>
    <rPh sb="14" eb="16">
      <t>ショグウ</t>
    </rPh>
    <rPh sb="16" eb="18">
      <t>カイゼン</t>
    </rPh>
    <rPh sb="18" eb="20">
      <t>カサン</t>
    </rPh>
    <phoneticPr fontId="2"/>
  </si>
  <si>
    <t>(2)介護職員等特定処遇改善加算(Ⅱ)</t>
    <rPh sb="7" eb="8">
      <t>トウ</t>
    </rPh>
    <rPh sb="8" eb="10">
      <t>トクテイ</t>
    </rPh>
    <phoneticPr fontId="2"/>
  </si>
  <si>
    <t>月額平均単位数の10/1000　加算</t>
    <rPh sb="0" eb="2">
      <t>ゲツガク</t>
    </rPh>
    <rPh sb="2" eb="4">
      <t>ヘイキン</t>
    </rPh>
    <phoneticPr fontId="2"/>
  </si>
  <si>
    <t>※日割りコード</t>
    <rPh sb="1" eb="3">
      <t>ヒワ</t>
    </rPh>
    <phoneticPr fontId="2"/>
  </si>
  <si>
    <t>短時間デイ（90）日割（入・送）１</t>
    <phoneticPr fontId="2"/>
  </si>
  <si>
    <t>イ　短時間
デイサービス費（90）</t>
    <phoneticPr fontId="2"/>
  </si>
  <si>
    <t>1日につき</t>
    <rPh sb="1" eb="2">
      <t>ニチ</t>
    </rPh>
    <phoneticPr fontId="2"/>
  </si>
  <si>
    <t>短時間デイ（90）日割（入・送）２</t>
    <phoneticPr fontId="2"/>
  </si>
  <si>
    <t>短時間デイ（90）日割（入）１</t>
    <phoneticPr fontId="2"/>
  </si>
  <si>
    <t>短時間デイ（90）日割（入）２</t>
    <phoneticPr fontId="2"/>
  </si>
  <si>
    <t>短時間デイ（90）日割（送）１</t>
    <phoneticPr fontId="2"/>
  </si>
  <si>
    <t>短時間デイ（90）日割（送）２</t>
    <phoneticPr fontId="2"/>
  </si>
  <si>
    <t>短時間デイ（90）日割（なし）１</t>
  </si>
  <si>
    <t>短時間デイ（90）日割（なし）２</t>
  </si>
  <si>
    <t>短時間デイ（90・定超）日割（入・送）１</t>
    <phoneticPr fontId="2"/>
  </si>
  <si>
    <t>イ　短時間
デイサービス費（90・定超）</t>
    <phoneticPr fontId="2"/>
  </si>
  <si>
    <t>定員超過の場合
　　×　70％</t>
    <phoneticPr fontId="2"/>
  </si>
  <si>
    <t>短時間デイ（90・定超）日割（入・送）２</t>
    <phoneticPr fontId="2"/>
  </si>
  <si>
    <t>短時間デイ（90・定超）日割（入）１</t>
    <phoneticPr fontId="2"/>
  </si>
  <si>
    <t>短時間デイ（90・定超）日割（入）２</t>
    <phoneticPr fontId="2"/>
  </si>
  <si>
    <t>短時間デイ（90・定超）日割（送）１</t>
    <phoneticPr fontId="2"/>
  </si>
  <si>
    <t>短時間デイ（90・定超）日割（送）２</t>
    <phoneticPr fontId="2"/>
  </si>
  <si>
    <t>短時間デイ（90・定超）日割（なし）１</t>
  </si>
  <si>
    <t>短時間デイ（90・定超）日割（なし）２</t>
  </si>
  <si>
    <t>（加算コード）</t>
    <rPh sb="1" eb="3">
      <t>カサン</t>
    </rPh>
    <phoneticPr fontId="2"/>
  </si>
  <si>
    <t>サービスコード</t>
    <phoneticPr fontId="2"/>
  </si>
  <si>
    <t>短時間デイ（90）生活向上グループ活動加算</t>
    <rPh sb="0" eb="3">
      <t>タンジカン</t>
    </rPh>
    <rPh sb="9" eb="11">
      <t>セイカツ</t>
    </rPh>
    <rPh sb="11" eb="13">
      <t>コウジョウ</t>
    </rPh>
    <rPh sb="17" eb="19">
      <t>カツドウ</t>
    </rPh>
    <rPh sb="19" eb="21">
      <t>カサン</t>
    </rPh>
    <phoneticPr fontId="2"/>
  </si>
  <si>
    <t>ロ　生活機能向上グループ活動加算（90）</t>
    <rPh sb="2" eb="4">
      <t>セイカツ</t>
    </rPh>
    <rPh sb="4" eb="6">
      <t>キノウ</t>
    </rPh>
    <rPh sb="6" eb="8">
      <t>コウジョウ</t>
    </rPh>
    <rPh sb="12" eb="14">
      <t>カツドウ</t>
    </rPh>
    <rPh sb="14" eb="16">
      <t>カサン</t>
    </rPh>
    <phoneticPr fontId="2"/>
  </si>
  <si>
    <t>100単位加算</t>
  </si>
  <si>
    <t>1月につき</t>
    <phoneticPr fontId="2"/>
  </si>
  <si>
    <t>短時間デイ（90）運動器機能向上加算</t>
    <rPh sb="9" eb="11">
      <t>ウンドウ</t>
    </rPh>
    <rPh sb="11" eb="12">
      <t>キ</t>
    </rPh>
    <rPh sb="12" eb="14">
      <t>キノウ</t>
    </rPh>
    <rPh sb="14" eb="16">
      <t>コウジョウ</t>
    </rPh>
    <rPh sb="16" eb="18">
      <t>カサン</t>
    </rPh>
    <phoneticPr fontId="2"/>
  </si>
  <si>
    <t>ハ　運動器機能向上加算（90）</t>
    <rPh sb="2" eb="4">
      <t>ウンドウ</t>
    </rPh>
    <rPh sb="4" eb="5">
      <t>キ</t>
    </rPh>
    <rPh sb="5" eb="7">
      <t>キノウ</t>
    </rPh>
    <rPh sb="7" eb="9">
      <t>コウジョウ</t>
    </rPh>
    <rPh sb="9" eb="11">
      <t>カサン</t>
    </rPh>
    <phoneticPr fontId="2"/>
  </si>
  <si>
    <t>225単位加算</t>
    <phoneticPr fontId="2"/>
  </si>
  <si>
    <t>短時間デイ（90）栄養改善加算</t>
    <rPh sb="9" eb="11">
      <t>エイヨウ</t>
    </rPh>
    <rPh sb="11" eb="13">
      <t>カイゼン</t>
    </rPh>
    <rPh sb="13" eb="15">
      <t>カサン</t>
    </rPh>
    <phoneticPr fontId="2"/>
  </si>
  <si>
    <t>ニ　栄養改善加算（90）</t>
    <rPh sb="2" eb="4">
      <t>エイヨウ</t>
    </rPh>
    <rPh sb="4" eb="6">
      <t>カイゼン</t>
    </rPh>
    <rPh sb="6" eb="8">
      <t>カサン</t>
    </rPh>
    <phoneticPr fontId="2"/>
  </si>
  <si>
    <t>150単位加算</t>
    <phoneticPr fontId="2"/>
  </si>
  <si>
    <t>短時間デイ（90）口腔機能向上加算</t>
    <rPh sb="9" eb="11">
      <t>コウクウ</t>
    </rPh>
    <rPh sb="11" eb="13">
      <t>キノウ</t>
    </rPh>
    <rPh sb="13" eb="15">
      <t>コウジョウ</t>
    </rPh>
    <rPh sb="15" eb="17">
      <t>カサン</t>
    </rPh>
    <phoneticPr fontId="2"/>
  </si>
  <si>
    <t>ホ　口腔機能向上加算（90）</t>
    <rPh sb="2" eb="4">
      <t>コウクウ</t>
    </rPh>
    <rPh sb="4" eb="6">
      <t>キノウ</t>
    </rPh>
    <rPh sb="6" eb="8">
      <t>コウジョウ</t>
    </rPh>
    <rPh sb="8" eb="10">
      <t>カサン</t>
    </rPh>
    <phoneticPr fontId="2"/>
  </si>
  <si>
    <t>短時間デイ（90）複数サービス実施加算Ⅰ１</t>
    <rPh sb="0" eb="3">
      <t>タンジカン</t>
    </rPh>
    <rPh sb="9" eb="11">
      <t>フクスウ</t>
    </rPh>
    <rPh sb="15" eb="17">
      <t>ジッシ</t>
    </rPh>
    <rPh sb="17" eb="19">
      <t>カサン</t>
    </rPh>
    <phoneticPr fontId="2"/>
  </si>
  <si>
    <t>ヘ　選択的サービス複数実施加算（90）</t>
    <rPh sb="2" eb="4">
      <t>センタク</t>
    </rPh>
    <rPh sb="4" eb="5">
      <t>テキ</t>
    </rPh>
    <rPh sb="9" eb="11">
      <t>フクスウ</t>
    </rPh>
    <rPh sb="11" eb="13">
      <t>ジッシ</t>
    </rPh>
    <rPh sb="13" eb="15">
      <t>カサン</t>
    </rPh>
    <phoneticPr fontId="2"/>
  </si>
  <si>
    <t>（1）選択的サービス複数実施加算（Ⅰ）</t>
    <rPh sb="3" eb="6">
      <t>センタクテキ</t>
    </rPh>
    <rPh sb="10" eb="12">
      <t>フクスウ</t>
    </rPh>
    <rPh sb="12" eb="14">
      <t>ジッシ</t>
    </rPh>
    <rPh sb="14" eb="16">
      <t>カサン</t>
    </rPh>
    <phoneticPr fontId="2"/>
  </si>
  <si>
    <t>運動器機能向上及び栄養改善　　</t>
    <rPh sb="0" eb="2">
      <t>ウンドウ</t>
    </rPh>
    <rPh sb="2" eb="3">
      <t>キ</t>
    </rPh>
    <rPh sb="3" eb="5">
      <t>キノウ</t>
    </rPh>
    <rPh sb="5" eb="7">
      <t>コウジョウ</t>
    </rPh>
    <rPh sb="7" eb="8">
      <t>オヨ</t>
    </rPh>
    <rPh sb="9" eb="11">
      <t>エイヨウ</t>
    </rPh>
    <rPh sb="11" eb="13">
      <t>カイゼン</t>
    </rPh>
    <phoneticPr fontId="2"/>
  </si>
  <si>
    <t>480単位加算</t>
  </si>
  <si>
    <t>短時間デイ（90）複数サービス実施加算Ⅰ２</t>
    <rPh sb="0" eb="3">
      <t>タンジカン</t>
    </rPh>
    <rPh sb="9" eb="11">
      <t>フクスウ</t>
    </rPh>
    <rPh sb="15" eb="17">
      <t>ジッシ</t>
    </rPh>
    <rPh sb="17" eb="19">
      <t>カサン</t>
    </rPh>
    <phoneticPr fontId="2"/>
  </si>
  <si>
    <t>運動器機能向上及び口腔機能向上　　</t>
    <rPh sb="0" eb="2">
      <t>ウンドウ</t>
    </rPh>
    <rPh sb="2" eb="3">
      <t>キ</t>
    </rPh>
    <rPh sb="3" eb="5">
      <t>キノウ</t>
    </rPh>
    <rPh sb="5" eb="7">
      <t>コウジョウ</t>
    </rPh>
    <rPh sb="7" eb="8">
      <t>オヨ</t>
    </rPh>
    <rPh sb="9" eb="11">
      <t>コウコウ</t>
    </rPh>
    <rPh sb="11" eb="13">
      <t>キノウ</t>
    </rPh>
    <rPh sb="13" eb="15">
      <t>コウジョウ</t>
    </rPh>
    <phoneticPr fontId="2"/>
  </si>
  <si>
    <t>短時間デイ（90）複数サービス実施加算Ⅰ３</t>
    <rPh sb="0" eb="3">
      <t>タンジカン</t>
    </rPh>
    <rPh sb="9" eb="11">
      <t>フクスウ</t>
    </rPh>
    <rPh sb="15" eb="17">
      <t>ジッシ</t>
    </rPh>
    <rPh sb="17" eb="19">
      <t>カサン</t>
    </rPh>
    <phoneticPr fontId="2"/>
  </si>
  <si>
    <t>栄養改善及び口腔機能向上　</t>
    <rPh sb="0" eb="2">
      <t>エイヨウ</t>
    </rPh>
    <rPh sb="2" eb="4">
      <t>カイゼン</t>
    </rPh>
    <rPh sb="4" eb="5">
      <t>オヨ</t>
    </rPh>
    <rPh sb="6" eb="8">
      <t>コウクウ</t>
    </rPh>
    <rPh sb="8" eb="10">
      <t>キノウ</t>
    </rPh>
    <rPh sb="10" eb="12">
      <t>コウジョウ</t>
    </rPh>
    <phoneticPr fontId="2"/>
  </si>
  <si>
    <t>短時間デイ（90）複数サービス実施加算Ⅱ</t>
    <rPh sb="0" eb="3">
      <t>タンジカン</t>
    </rPh>
    <rPh sb="9" eb="11">
      <t>フクスウ</t>
    </rPh>
    <rPh sb="15" eb="17">
      <t>ジッシ</t>
    </rPh>
    <rPh sb="17" eb="19">
      <t>カサン</t>
    </rPh>
    <phoneticPr fontId="2"/>
  </si>
  <si>
    <t>（2）選択的サービス複数実施加算（Ⅱ）</t>
    <phoneticPr fontId="2"/>
  </si>
  <si>
    <t>運動器機能向上、栄養改善及び口腔機能向上</t>
    <rPh sb="0" eb="2">
      <t>ウンドウ</t>
    </rPh>
    <rPh sb="2" eb="3">
      <t>キ</t>
    </rPh>
    <rPh sb="3" eb="5">
      <t>キノウ</t>
    </rPh>
    <rPh sb="5" eb="7">
      <t>コウジョウ</t>
    </rPh>
    <rPh sb="8" eb="10">
      <t>エイヨウ</t>
    </rPh>
    <rPh sb="10" eb="12">
      <t>カイゼン</t>
    </rPh>
    <rPh sb="12" eb="13">
      <t>オヨ</t>
    </rPh>
    <rPh sb="14" eb="16">
      <t>コウクウ</t>
    </rPh>
    <rPh sb="16" eb="18">
      <t>キノウ</t>
    </rPh>
    <rPh sb="18" eb="20">
      <t>コウジョウ</t>
    </rPh>
    <phoneticPr fontId="2"/>
  </si>
  <si>
    <t>700単位加算</t>
  </si>
  <si>
    <t>短時間デイ（90）事業所評価加算</t>
    <rPh sb="9" eb="11">
      <t>ジギョウ</t>
    </rPh>
    <rPh sb="11" eb="12">
      <t>ショ</t>
    </rPh>
    <rPh sb="12" eb="14">
      <t>ヒョウカ</t>
    </rPh>
    <rPh sb="14" eb="16">
      <t>カサン</t>
    </rPh>
    <phoneticPr fontId="2"/>
  </si>
  <si>
    <t>ト　事業所評価加算（90）</t>
    <rPh sb="2" eb="4">
      <t>ジギョウ</t>
    </rPh>
    <rPh sb="4" eb="5">
      <t>ショ</t>
    </rPh>
    <rPh sb="5" eb="7">
      <t>ヒョウカ</t>
    </rPh>
    <rPh sb="7" eb="9">
      <t>カサン</t>
    </rPh>
    <phoneticPr fontId="2"/>
  </si>
  <si>
    <t>120単位加算</t>
  </si>
  <si>
    <t>短時間デイ（90）看護職員配置加算Ⅰ</t>
    <rPh sb="9" eb="17">
      <t>カンゴショクインハイチカサン</t>
    </rPh>
    <phoneticPr fontId="2"/>
  </si>
  <si>
    <t>チ　看護職員配置加算（90）</t>
    <rPh sb="2" eb="10">
      <t>カンゴショクインハイチカサン</t>
    </rPh>
    <phoneticPr fontId="2"/>
  </si>
  <si>
    <t>（１）看護職員配置加算Ⅰ：専従の常勤看護職員を1以上配置かつ定員超過なし</t>
    <rPh sb="13" eb="15">
      <t>センジュウ</t>
    </rPh>
    <rPh sb="16" eb="18">
      <t>ジョウキン</t>
    </rPh>
    <rPh sb="18" eb="20">
      <t>カンゴ</t>
    </rPh>
    <rPh sb="20" eb="22">
      <t>ショクイン</t>
    </rPh>
    <rPh sb="24" eb="26">
      <t>イジョウ</t>
    </rPh>
    <rPh sb="26" eb="28">
      <t>ハイチ</t>
    </rPh>
    <rPh sb="30" eb="32">
      <t>テイイン</t>
    </rPh>
    <rPh sb="32" eb="34">
      <t>チョウカ</t>
    </rPh>
    <phoneticPr fontId="2"/>
  </si>
  <si>
    <t>142単位加算</t>
    <phoneticPr fontId="2"/>
  </si>
  <si>
    <t>短時間デイ（90）看護職員配置加算Ⅱ</t>
    <rPh sb="9" eb="17">
      <t>カンゴショクインハイチカサン</t>
    </rPh>
    <phoneticPr fontId="2"/>
  </si>
  <si>
    <t>（２）看護職員配置加算Ⅱ：看護職員を常勤換算方式で1名以上配置かつ定員超過なし</t>
    <rPh sb="13" eb="15">
      <t>カンゴ</t>
    </rPh>
    <rPh sb="15" eb="17">
      <t>ショクイン</t>
    </rPh>
    <rPh sb="18" eb="20">
      <t>ジョウキン</t>
    </rPh>
    <rPh sb="20" eb="22">
      <t>カンサン</t>
    </rPh>
    <rPh sb="22" eb="24">
      <t>ホウシキ</t>
    </rPh>
    <rPh sb="26" eb="27">
      <t>メイ</t>
    </rPh>
    <rPh sb="27" eb="29">
      <t>イジョウ</t>
    </rPh>
    <rPh sb="29" eb="31">
      <t>ハイチ</t>
    </rPh>
    <rPh sb="33" eb="35">
      <t>テイイン</t>
    </rPh>
    <rPh sb="35" eb="37">
      <t>チョウカ</t>
    </rPh>
    <phoneticPr fontId="2"/>
  </si>
  <si>
    <t>110単位加算</t>
    <rPh sb="3" eb="5">
      <t>タンイ</t>
    </rPh>
    <phoneticPr fontId="2"/>
  </si>
  <si>
    <t>短時間デイ（90）提供体制加算Ⅰ１１</t>
    <rPh sb="9" eb="11">
      <t>テイキョウ</t>
    </rPh>
    <rPh sb="11" eb="13">
      <t>タイセイ</t>
    </rPh>
    <rPh sb="13" eb="15">
      <t>カサン</t>
    </rPh>
    <phoneticPr fontId="2"/>
  </si>
  <si>
    <t>リ　サービス提供体制強化加算（90）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</si>
  <si>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（1）サービス提供体制強化加算（Ⅰ）イ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</si>
  <si>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72単位加算</t>
  </si>
  <si>
    <t>短時間デイ（90）提供体制加算Ⅰ１２</t>
    <rPh sb="9" eb="11">
      <t>テイキョウ</t>
    </rPh>
    <rPh sb="11" eb="13">
      <t>タイセイ</t>
    </rPh>
    <rPh sb="13" eb="15">
      <t>カサン</t>
    </rPh>
    <phoneticPr fontId="2"/>
  </si>
  <si>
    <t>144単位加算</t>
  </si>
  <si>
    <t>短時間デイ（90）提供体制加算Ⅰ２１</t>
    <rPh sb="9" eb="11">
      <t>テイキョウ</t>
    </rPh>
    <rPh sb="11" eb="13">
      <t>タイセイ</t>
    </rPh>
    <rPh sb="13" eb="15">
      <t>カサン</t>
    </rPh>
    <phoneticPr fontId="2"/>
  </si>
  <si>
    <t>（2）サービス提供体制強化加算（Ⅰ）ロ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</si>
  <si>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48単位加算</t>
  </si>
  <si>
    <t>短時間デイ（90）提供体制加算Ⅰ２２</t>
    <rPh sb="9" eb="11">
      <t>テイキョウ</t>
    </rPh>
    <rPh sb="11" eb="13">
      <t>タイセイ</t>
    </rPh>
    <rPh sb="13" eb="15">
      <t>カサン</t>
    </rPh>
    <phoneticPr fontId="2"/>
  </si>
  <si>
    <t>96単位加算</t>
  </si>
  <si>
    <t>短時間デイ（90）提供体制加算Ⅱ１</t>
    <rPh sb="9" eb="11">
      <t>テイキョウ</t>
    </rPh>
    <rPh sb="11" eb="13">
      <t>タイセイ</t>
    </rPh>
    <rPh sb="13" eb="15">
      <t>カサン</t>
    </rPh>
    <phoneticPr fontId="2"/>
  </si>
  <si>
    <t>（3）サービス提供体制強化加算（Ⅱ）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</si>
  <si>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24単位加算</t>
  </si>
  <si>
    <t>短時間デイ（90）提供体制加算Ⅱ２</t>
    <rPh sb="9" eb="11">
      <t>テイキョウ</t>
    </rPh>
    <rPh sb="11" eb="13">
      <t>タイセイ</t>
    </rPh>
    <rPh sb="13" eb="15">
      <t>カサン</t>
    </rPh>
    <phoneticPr fontId="2"/>
  </si>
  <si>
    <t>短時間デイ（90）生活機能向上連携加算１</t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</si>
  <si>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ヌ　生活機能向上連携加算(90)</t>
    <rPh sb="2" eb="4">
      <t>セイカツ</t>
    </rPh>
    <rPh sb="4" eb="6">
      <t>キノウ</t>
    </rPh>
    <rPh sb="6" eb="8">
      <t>コウジョウ</t>
    </rPh>
    <rPh sb="8" eb="10">
      <t>レンケイ</t>
    </rPh>
    <rPh sb="10" eb="12">
      <t>カサン</t>
    </rPh>
    <phoneticPr fontId="2"/>
  </si>
  <si>
    <t>200単位加算</t>
    <rPh sb="3" eb="5">
      <t>タンイ</t>
    </rPh>
    <rPh sb="5" eb="7">
      <t>カサン</t>
    </rPh>
    <phoneticPr fontId="2"/>
  </si>
  <si>
    <t>短時間デイ（90）生活機能向上連携加算２</t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</si>
  <si>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運動器機能向上加算を算定している場合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rPh sb="10" eb="12">
      <t>サンテイ</t>
    </rPh>
    <rPh sb="16" eb="18">
      <t>バアイ</t>
    </rPh>
    <phoneticPr fontId="2"/>
  </si>
  <si>
    <t>100単位加算</t>
    <rPh sb="3" eb="5">
      <t>タンイ</t>
    </rPh>
    <rPh sb="5" eb="7">
      <t>カサン</t>
    </rPh>
    <phoneticPr fontId="2"/>
  </si>
  <si>
    <t>短時間デイ（90）栄養スクリーニング加算</t>
    <rPh sb="9" eb="11">
      <t>エイヨウ</t>
    </rPh>
    <rPh sb="18" eb="20">
      <t>カサン</t>
    </rPh>
    <phoneticPr fontId="2"/>
  </si>
  <si>
    <t>ル　栄養スクリーニング加算(90)（６月に１回を限度）</t>
    <rPh sb="2" eb="4">
      <t>エイヨウ</t>
    </rPh>
    <rPh sb="11" eb="13">
      <t>カサン</t>
    </rPh>
    <phoneticPr fontId="2"/>
  </si>
  <si>
    <t>5単位加算</t>
    <rPh sb="1" eb="3">
      <t>タンイ</t>
    </rPh>
    <rPh sb="3" eb="5">
      <t>カサン</t>
    </rPh>
    <phoneticPr fontId="2"/>
  </si>
  <si>
    <t>1回につき</t>
    <rPh sb="1" eb="2">
      <t>カイ</t>
    </rPh>
    <phoneticPr fontId="2"/>
  </si>
  <si>
    <t>短時間デイ（90）処遇改善加算Ⅰ</t>
    <rPh sb="9" eb="11">
      <t>ショグウ</t>
    </rPh>
    <rPh sb="11" eb="13">
      <t>カイゼン</t>
    </rPh>
    <rPh sb="13" eb="15">
      <t>カサン</t>
    </rPh>
    <phoneticPr fontId="2"/>
  </si>
  <si>
    <t>ヲ　介護職員処遇改善加算（90）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2"/>
  </si>
  <si>
    <t>(1)介護職員処遇改善加算(Ⅰ)　</t>
    <phoneticPr fontId="2"/>
  </si>
  <si>
    <t>1月につき</t>
    <phoneticPr fontId="2"/>
  </si>
  <si>
    <t>短時間デイ（90）処遇改善加算Ⅱ</t>
    <rPh sb="9" eb="11">
      <t>ショグウ</t>
    </rPh>
    <rPh sb="11" eb="13">
      <t>カイゼン</t>
    </rPh>
    <rPh sb="13" eb="15">
      <t>カサン</t>
    </rPh>
    <phoneticPr fontId="2"/>
  </si>
  <si>
    <t>(2)介護職員処遇改善加算(Ⅱ)</t>
    <phoneticPr fontId="2"/>
  </si>
  <si>
    <t>短時間デイ（90）処遇改善加算Ⅲ</t>
    <rPh sb="9" eb="11">
      <t>ショグウ</t>
    </rPh>
    <rPh sb="11" eb="13">
      <t>カイゼン</t>
    </rPh>
    <rPh sb="13" eb="15">
      <t>カサン</t>
    </rPh>
    <phoneticPr fontId="2"/>
  </si>
  <si>
    <t>(3)介護職員処遇改善加算(Ⅲ)</t>
    <phoneticPr fontId="2"/>
  </si>
  <si>
    <t>短時間デイ（90）処遇改善加算Ⅳ</t>
    <rPh sb="9" eb="11">
      <t>ショグウ</t>
    </rPh>
    <rPh sb="11" eb="13">
      <t>カイゼン</t>
    </rPh>
    <rPh sb="13" eb="15">
      <t>カサン</t>
    </rPh>
    <phoneticPr fontId="2"/>
  </si>
  <si>
    <t>(4)介護職員処遇改善加算(Ⅳ)　</t>
    <phoneticPr fontId="2"/>
  </si>
  <si>
    <t>（3）で算定した単位数の　　90％　加算</t>
    <phoneticPr fontId="2"/>
  </si>
  <si>
    <t>短時間デイ（90）処遇改善加算Ⅴ</t>
    <rPh sb="9" eb="11">
      <t>ショグウ</t>
    </rPh>
    <rPh sb="11" eb="13">
      <t>カイゼン</t>
    </rPh>
    <rPh sb="13" eb="15">
      <t>カサン</t>
    </rPh>
    <phoneticPr fontId="2"/>
  </si>
  <si>
    <t>(5)介護職員処遇改善加算(Ⅴ)　</t>
    <phoneticPr fontId="2"/>
  </si>
  <si>
    <t>（3）で算定した単位数の　　80％　加算</t>
    <phoneticPr fontId="2"/>
  </si>
  <si>
    <t>短時間デイ（90）特定処遇改善加算Ⅰ</t>
    <rPh sb="9" eb="11">
      <t>トクテイ</t>
    </rPh>
    <rPh sb="11" eb="13">
      <t>ショグウ</t>
    </rPh>
    <rPh sb="13" eb="15">
      <t>カイゼン</t>
    </rPh>
    <rPh sb="15" eb="17">
      <t>カサン</t>
    </rPh>
    <phoneticPr fontId="2"/>
  </si>
  <si>
    <t>ワ　介護職員等特定処遇改善加算（90）</t>
    <rPh sb="6" eb="7">
      <t>トウ</t>
    </rPh>
    <rPh sb="7" eb="9">
      <t>トクテイ</t>
    </rPh>
    <phoneticPr fontId="2"/>
  </si>
  <si>
    <t>短時間デイ（90）特定処遇改善加算Ⅱ</t>
    <rPh sb="11" eb="13">
      <t>ショグウ</t>
    </rPh>
    <rPh sb="13" eb="15">
      <t>カイゼン</t>
    </rPh>
    <rPh sb="15" eb="17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</si>
</sst>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0"/>
      <color indexed="6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88">
    <xf numFmtId="0" fontId="0" fillId="0" borderId="0" xfId="0"/>
    <xf numFmtId="0" fontId="1" fillId="0" borderId="1" xfId="0" applyFont="1" applyFill="1" applyBorder="1" applyAlignment="1">
      <alignment vertical="center"/>
    </xf>
    <xf numFmtId="0" fontId="3" fillId="0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41" fontId="4" fillId="0" borderId="2" xfId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center" shrinkToFit="1"/>
    </xf>
    <xf numFmtId="0" fontId="4" fillId="5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right" vertical="center"/>
    </xf>
    <xf numFmtId="41" fontId="4" fillId="4" borderId="2" xfId="1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shrinkToFit="1"/>
    </xf>
    <xf numFmtId="0" fontId="4" fillId="8" borderId="8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shrinkToFit="1"/>
    </xf>
    <xf numFmtId="0" fontId="4" fillId="6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shrinkToFit="1"/>
    </xf>
    <xf numFmtId="0" fontId="4" fillId="4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K94"/>
  <sheetViews>
    <sheetView tabSelected="1" view="pageBreakPreview" zoomScale="85" zoomScaleNormal="84" zoomScaleSheetLayoutView="85" workbookViewId="0">
      <selection activeCell="K39" sqref="K39:K45"/>
    </sheetView>
  </sheetViews>
  <sheetFormatPr defaultRowHeight="12" x14ac:dyDescent="0.15"/>
  <cols>
    <col min="1" max="2" width="7.28515625" style="2" customWidth="1"/>
    <col min="3" max="3" width="40.140625" style="2" customWidth="1"/>
    <col min="4" max="4" width="15" style="2" customWidth="1"/>
    <col min="5" max="5" width="15.85546875" style="2" customWidth="1"/>
    <col min="6" max="6" width="31.28515625" style="2" customWidth="1"/>
    <col min="7" max="7" width="34" style="2" customWidth="1"/>
    <col min="8" max="8" width="17.140625" style="2" customWidth="1"/>
    <col min="9" max="9" width="31.140625" style="2" customWidth="1"/>
    <col min="10" max="10" width="9.140625" style="2"/>
    <col min="11" max="11" width="11.7109375" style="2" customWidth="1"/>
    <col min="12" max="16384" width="9.140625" style="2"/>
  </cols>
  <sheetData>
    <row r="1" spans="1:11" ht="24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15">
      <c r="A2" s="3" t="s">
        <v>1</v>
      </c>
      <c r="B2" s="3"/>
      <c r="C2" s="4" t="s">
        <v>2</v>
      </c>
      <c r="D2" s="4" t="s">
        <v>3</v>
      </c>
      <c r="E2" s="4"/>
      <c r="F2" s="4"/>
      <c r="G2" s="4"/>
      <c r="H2" s="4"/>
      <c r="I2" s="4"/>
      <c r="J2" s="5" t="s">
        <v>4</v>
      </c>
      <c r="K2" s="4" t="s">
        <v>5</v>
      </c>
    </row>
    <row r="3" spans="1:11" ht="16.5" customHeight="1" x14ac:dyDescent="0.15">
      <c r="A3" s="6" t="s">
        <v>6</v>
      </c>
      <c r="B3" s="6" t="s">
        <v>7</v>
      </c>
      <c r="C3" s="4"/>
      <c r="D3" s="4"/>
      <c r="E3" s="4"/>
      <c r="F3" s="7"/>
      <c r="G3" s="7"/>
      <c r="H3" s="7"/>
      <c r="I3" s="4"/>
      <c r="J3" s="5"/>
      <c r="K3" s="4"/>
    </row>
    <row r="4" spans="1:11" ht="24.75" customHeight="1" x14ac:dyDescent="0.15">
      <c r="A4" s="6" t="s">
        <v>8</v>
      </c>
      <c r="B4" s="6">
        <v>1901</v>
      </c>
      <c r="C4" s="8" t="s">
        <v>9</v>
      </c>
      <c r="D4" s="9" t="s">
        <v>10</v>
      </c>
      <c r="E4" s="10" t="s">
        <v>11</v>
      </c>
      <c r="F4" s="11" t="s">
        <v>12</v>
      </c>
      <c r="G4" s="12"/>
      <c r="H4" s="12"/>
      <c r="I4" s="13" t="s">
        <v>13</v>
      </c>
      <c r="J4" s="14">
        <v>1383</v>
      </c>
      <c r="K4" s="15" t="s">
        <v>14</v>
      </c>
    </row>
    <row r="5" spans="1:11" ht="24.75" customHeight="1" x14ac:dyDescent="0.15">
      <c r="A5" s="6" t="s">
        <v>8</v>
      </c>
      <c r="B5" s="6">
        <v>1902</v>
      </c>
      <c r="C5" s="8" t="s">
        <v>15</v>
      </c>
      <c r="D5" s="16"/>
      <c r="E5" s="17"/>
      <c r="F5" s="18" t="s">
        <v>16</v>
      </c>
      <c r="G5" s="19"/>
      <c r="H5" s="19"/>
      <c r="I5" s="13" t="s">
        <v>17</v>
      </c>
      <c r="J5" s="14">
        <v>2807</v>
      </c>
      <c r="K5" s="20"/>
    </row>
    <row r="6" spans="1:11" ht="24.75" customHeight="1" x14ac:dyDescent="0.15">
      <c r="A6" s="6" t="s">
        <v>8</v>
      </c>
      <c r="B6" s="6">
        <v>1903</v>
      </c>
      <c r="C6" s="21" t="s">
        <v>18</v>
      </c>
      <c r="D6" s="16"/>
      <c r="E6" s="22" t="s">
        <v>19</v>
      </c>
      <c r="F6" s="23" t="s">
        <v>12</v>
      </c>
      <c r="G6" s="24"/>
      <c r="H6" s="24"/>
      <c r="I6" s="25" t="s">
        <v>20</v>
      </c>
      <c r="J6" s="26">
        <v>973</v>
      </c>
      <c r="K6" s="20"/>
    </row>
    <row r="7" spans="1:11" ht="24.75" customHeight="1" x14ac:dyDescent="0.15">
      <c r="A7" s="6" t="s">
        <v>8</v>
      </c>
      <c r="B7" s="6">
        <v>1904</v>
      </c>
      <c r="C7" s="21" t="s">
        <v>21</v>
      </c>
      <c r="D7" s="16"/>
      <c r="E7" s="27"/>
      <c r="F7" s="28" t="s">
        <v>16</v>
      </c>
      <c r="G7" s="29"/>
      <c r="H7" s="29"/>
      <c r="I7" s="25" t="s">
        <v>22</v>
      </c>
      <c r="J7" s="26">
        <v>1991</v>
      </c>
      <c r="K7" s="20"/>
    </row>
    <row r="8" spans="1:11" ht="24.75" customHeight="1" x14ac:dyDescent="0.15">
      <c r="A8" s="6" t="s">
        <v>8</v>
      </c>
      <c r="B8" s="6">
        <v>1905</v>
      </c>
      <c r="C8" s="8" t="s">
        <v>23</v>
      </c>
      <c r="D8" s="16"/>
      <c r="E8" s="30" t="s">
        <v>24</v>
      </c>
      <c r="F8" s="11" t="s">
        <v>12</v>
      </c>
      <c r="G8" s="12"/>
      <c r="H8" s="12"/>
      <c r="I8" s="13" t="s">
        <v>25</v>
      </c>
      <c r="J8" s="14">
        <v>1165</v>
      </c>
      <c r="K8" s="20"/>
    </row>
    <row r="9" spans="1:11" ht="24.75" customHeight="1" x14ac:dyDescent="0.15">
      <c r="A9" s="6" t="s">
        <v>8</v>
      </c>
      <c r="B9" s="6">
        <v>1906</v>
      </c>
      <c r="C9" s="8" t="s">
        <v>26</v>
      </c>
      <c r="D9" s="16"/>
      <c r="E9" s="31"/>
      <c r="F9" s="18" t="s">
        <v>27</v>
      </c>
      <c r="G9" s="19"/>
      <c r="H9" s="19"/>
      <c r="I9" s="13" t="s">
        <v>28</v>
      </c>
      <c r="J9" s="14">
        <v>2373</v>
      </c>
      <c r="K9" s="20"/>
    </row>
    <row r="10" spans="1:11" ht="24.75" customHeight="1" x14ac:dyDescent="0.15">
      <c r="A10" s="6" t="s">
        <v>8</v>
      </c>
      <c r="B10" s="6">
        <v>1907</v>
      </c>
      <c r="C10" s="21" t="s">
        <v>29</v>
      </c>
      <c r="D10" s="16"/>
      <c r="E10" s="32" t="s">
        <v>30</v>
      </c>
      <c r="F10" s="23" t="s">
        <v>12</v>
      </c>
      <c r="G10" s="24"/>
      <c r="H10" s="24"/>
      <c r="I10" s="25" t="s">
        <v>31</v>
      </c>
      <c r="J10" s="26">
        <v>755</v>
      </c>
      <c r="K10" s="20"/>
    </row>
    <row r="11" spans="1:11" ht="24.75" customHeight="1" x14ac:dyDescent="0.15">
      <c r="A11" s="6" t="s">
        <v>8</v>
      </c>
      <c r="B11" s="6">
        <v>1908</v>
      </c>
      <c r="C11" s="21" t="s">
        <v>32</v>
      </c>
      <c r="D11" s="16"/>
      <c r="E11" s="33"/>
      <c r="F11" s="28" t="s">
        <v>16</v>
      </c>
      <c r="G11" s="29"/>
      <c r="H11" s="29"/>
      <c r="I11" s="25" t="s">
        <v>33</v>
      </c>
      <c r="J11" s="26">
        <v>1557</v>
      </c>
      <c r="K11" s="34"/>
    </row>
    <row r="12" spans="1:11" ht="24.75" customHeight="1" x14ac:dyDescent="0.15">
      <c r="A12" s="6" t="s">
        <v>8</v>
      </c>
      <c r="B12" s="6">
        <v>1909</v>
      </c>
      <c r="C12" s="8" t="s">
        <v>34</v>
      </c>
      <c r="D12" s="16"/>
      <c r="E12" s="10" t="s">
        <v>11</v>
      </c>
      <c r="F12" s="18" t="s">
        <v>12</v>
      </c>
      <c r="G12" s="19"/>
      <c r="H12" s="19"/>
      <c r="I12" s="13" t="str">
        <f t="shared" ref="I12:I19" si="0">J12&amp;"単位"</f>
        <v>317単位</v>
      </c>
      <c r="J12" s="14">
        <v>317</v>
      </c>
      <c r="K12" s="35" t="s">
        <v>35</v>
      </c>
    </row>
    <row r="13" spans="1:11" ht="24.75" customHeight="1" x14ac:dyDescent="0.15">
      <c r="A13" s="6" t="s">
        <v>8</v>
      </c>
      <c r="B13" s="6">
        <v>1910</v>
      </c>
      <c r="C13" s="8" t="s">
        <v>36</v>
      </c>
      <c r="D13" s="16"/>
      <c r="E13" s="17"/>
      <c r="F13" s="36" t="s">
        <v>16</v>
      </c>
      <c r="G13" s="37"/>
      <c r="H13" s="37"/>
      <c r="I13" s="13" t="str">
        <f t="shared" si="0"/>
        <v>323単位</v>
      </c>
      <c r="J13" s="14">
        <v>323</v>
      </c>
      <c r="K13" s="35"/>
    </row>
    <row r="14" spans="1:11" ht="24.75" customHeight="1" x14ac:dyDescent="0.15">
      <c r="A14" s="6" t="s">
        <v>8</v>
      </c>
      <c r="B14" s="6">
        <v>1911</v>
      </c>
      <c r="C14" s="21" t="s">
        <v>37</v>
      </c>
      <c r="D14" s="16"/>
      <c r="E14" s="22" t="s">
        <v>19</v>
      </c>
      <c r="F14" s="28" t="s">
        <v>12</v>
      </c>
      <c r="G14" s="29"/>
      <c r="H14" s="29"/>
      <c r="I14" s="25" t="str">
        <f t="shared" si="0"/>
        <v>223単位</v>
      </c>
      <c r="J14" s="26">
        <v>223</v>
      </c>
      <c r="K14" s="35"/>
    </row>
    <row r="15" spans="1:11" ht="24.75" customHeight="1" x14ac:dyDescent="0.15">
      <c r="A15" s="6" t="s">
        <v>8</v>
      </c>
      <c r="B15" s="6">
        <v>1912</v>
      </c>
      <c r="C15" s="21" t="s">
        <v>38</v>
      </c>
      <c r="D15" s="16"/>
      <c r="E15" s="27"/>
      <c r="F15" s="38" t="s">
        <v>16</v>
      </c>
      <c r="G15" s="39"/>
      <c r="H15" s="39"/>
      <c r="I15" s="25" t="str">
        <f t="shared" si="0"/>
        <v>229単位</v>
      </c>
      <c r="J15" s="26">
        <v>229</v>
      </c>
      <c r="K15" s="35"/>
    </row>
    <row r="16" spans="1:11" ht="24.75" customHeight="1" x14ac:dyDescent="0.15">
      <c r="A16" s="6" t="s">
        <v>8</v>
      </c>
      <c r="B16" s="6">
        <v>1913</v>
      </c>
      <c r="C16" s="8" t="s">
        <v>39</v>
      </c>
      <c r="D16" s="16"/>
      <c r="E16" s="30" t="s">
        <v>24</v>
      </c>
      <c r="F16" s="18" t="s">
        <v>12</v>
      </c>
      <c r="G16" s="19"/>
      <c r="H16" s="19"/>
      <c r="I16" s="13" t="str">
        <f t="shared" si="0"/>
        <v>267単位</v>
      </c>
      <c r="J16" s="14">
        <v>267</v>
      </c>
      <c r="K16" s="35"/>
    </row>
    <row r="17" spans="1:11" ht="24.75" customHeight="1" x14ac:dyDescent="0.15">
      <c r="A17" s="6" t="s">
        <v>8</v>
      </c>
      <c r="B17" s="6">
        <v>1914</v>
      </c>
      <c r="C17" s="8" t="s">
        <v>40</v>
      </c>
      <c r="D17" s="16"/>
      <c r="E17" s="31"/>
      <c r="F17" s="36" t="s">
        <v>16</v>
      </c>
      <c r="G17" s="37"/>
      <c r="H17" s="37"/>
      <c r="I17" s="13" t="str">
        <f t="shared" si="0"/>
        <v>273単位</v>
      </c>
      <c r="J17" s="14">
        <v>273</v>
      </c>
      <c r="K17" s="35"/>
    </row>
    <row r="18" spans="1:11" ht="24.75" customHeight="1" x14ac:dyDescent="0.15">
      <c r="A18" s="6" t="s">
        <v>8</v>
      </c>
      <c r="B18" s="6">
        <v>1915</v>
      </c>
      <c r="C18" s="21" t="s">
        <v>41</v>
      </c>
      <c r="D18" s="16"/>
      <c r="E18" s="32" t="s">
        <v>30</v>
      </c>
      <c r="F18" s="28" t="s">
        <v>12</v>
      </c>
      <c r="G18" s="29"/>
      <c r="H18" s="29"/>
      <c r="I18" s="25" t="str">
        <f t="shared" si="0"/>
        <v>173単位</v>
      </c>
      <c r="J18" s="26">
        <v>173</v>
      </c>
      <c r="K18" s="35"/>
    </row>
    <row r="19" spans="1:11" ht="24.75" customHeight="1" x14ac:dyDescent="0.15">
      <c r="A19" s="6" t="s">
        <v>8</v>
      </c>
      <c r="B19" s="6">
        <v>1916</v>
      </c>
      <c r="C19" s="21" t="s">
        <v>42</v>
      </c>
      <c r="D19" s="40"/>
      <c r="E19" s="33"/>
      <c r="F19" s="38" t="s">
        <v>16</v>
      </c>
      <c r="G19" s="39"/>
      <c r="H19" s="39"/>
      <c r="I19" s="25" t="str">
        <f t="shared" si="0"/>
        <v>179単位</v>
      </c>
      <c r="J19" s="26">
        <v>179</v>
      </c>
      <c r="K19" s="35"/>
    </row>
    <row r="20" spans="1:11" ht="24" customHeight="1" x14ac:dyDescent="0.2">
      <c r="A20" s="41" t="s">
        <v>43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5.75" customHeight="1" x14ac:dyDescent="0.15">
      <c r="A21" s="3" t="s">
        <v>44</v>
      </c>
      <c r="B21" s="3"/>
      <c r="C21" s="4" t="s">
        <v>2</v>
      </c>
      <c r="D21" s="4" t="s">
        <v>3</v>
      </c>
      <c r="E21" s="4"/>
      <c r="F21" s="4"/>
      <c r="G21" s="4"/>
      <c r="H21" s="4"/>
      <c r="I21" s="4"/>
      <c r="J21" s="5" t="s">
        <v>4</v>
      </c>
      <c r="K21" s="4" t="s">
        <v>5</v>
      </c>
    </row>
    <row r="22" spans="1:11" ht="16.5" customHeight="1" x14ac:dyDescent="0.15">
      <c r="A22" s="6" t="s">
        <v>6</v>
      </c>
      <c r="B22" s="6" t="s">
        <v>7</v>
      </c>
      <c r="C22" s="4"/>
      <c r="D22" s="4"/>
      <c r="E22" s="4"/>
      <c r="F22" s="4"/>
      <c r="G22" s="4"/>
      <c r="H22" s="4"/>
      <c r="I22" s="4"/>
      <c r="J22" s="5"/>
      <c r="K22" s="4"/>
    </row>
    <row r="23" spans="1:11" ht="24.75" customHeight="1" x14ac:dyDescent="0.15">
      <c r="A23" s="6" t="s">
        <v>8</v>
      </c>
      <c r="B23" s="6">
        <v>1917</v>
      </c>
      <c r="C23" s="8" t="s">
        <v>45</v>
      </c>
      <c r="D23" s="9" t="s">
        <v>46</v>
      </c>
      <c r="E23" s="42" t="s">
        <v>11</v>
      </c>
      <c r="F23" s="43" t="s">
        <v>12</v>
      </c>
      <c r="G23" s="11"/>
      <c r="H23" s="13" t="str">
        <f t="shared" ref="H23:H38" si="1">I4</f>
        <v>1,383単位</v>
      </c>
      <c r="I23" s="44" t="s">
        <v>47</v>
      </c>
      <c r="J23" s="14">
        <f t="shared" ref="J23:J38" si="2">ROUND(J4*0.7,0)</f>
        <v>968</v>
      </c>
      <c r="K23" s="15" t="s">
        <v>14</v>
      </c>
    </row>
    <row r="24" spans="1:11" ht="24.75" customHeight="1" x14ac:dyDescent="0.15">
      <c r="A24" s="6" t="s">
        <v>8</v>
      </c>
      <c r="B24" s="6">
        <v>1918</v>
      </c>
      <c r="C24" s="8" t="s">
        <v>48</v>
      </c>
      <c r="D24" s="16"/>
      <c r="E24" s="42"/>
      <c r="F24" s="45" t="s">
        <v>16</v>
      </c>
      <c r="G24" s="18"/>
      <c r="H24" s="13" t="str">
        <f t="shared" si="1"/>
        <v>2,807単位</v>
      </c>
      <c r="I24" s="46"/>
      <c r="J24" s="14">
        <f t="shared" si="2"/>
        <v>1965</v>
      </c>
      <c r="K24" s="20"/>
    </row>
    <row r="25" spans="1:11" ht="24.75" customHeight="1" x14ac:dyDescent="0.15">
      <c r="A25" s="6" t="s">
        <v>8</v>
      </c>
      <c r="B25" s="6">
        <v>1919</v>
      </c>
      <c r="C25" s="21" t="s">
        <v>49</v>
      </c>
      <c r="D25" s="16"/>
      <c r="E25" s="47" t="s">
        <v>19</v>
      </c>
      <c r="F25" s="48" t="s">
        <v>12</v>
      </c>
      <c r="G25" s="23"/>
      <c r="H25" s="25" t="str">
        <f t="shared" si="1"/>
        <v>973単位</v>
      </c>
      <c r="I25" s="46"/>
      <c r="J25" s="26">
        <f t="shared" si="2"/>
        <v>681</v>
      </c>
      <c r="K25" s="20"/>
    </row>
    <row r="26" spans="1:11" ht="24.75" customHeight="1" x14ac:dyDescent="0.15">
      <c r="A26" s="6" t="s">
        <v>8</v>
      </c>
      <c r="B26" s="6">
        <v>1920</v>
      </c>
      <c r="C26" s="21" t="s">
        <v>50</v>
      </c>
      <c r="D26" s="16"/>
      <c r="E26" s="47"/>
      <c r="F26" s="49" t="s">
        <v>16</v>
      </c>
      <c r="G26" s="28"/>
      <c r="H26" s="25" t="str">
        <f t="shared" si="1"/>
        <v>1,991単位</v>
      </c>
      <c r="I26" s="46"/>
      <c r="J26" s="26">
        <f t="shared" si="2"/>
        <v>1394</v>
      </c>
      <c r="K26" s="20"/>
    </row>
    <row r="27" spans="1:11" ht="24.75" customHeight="1" x14ac:dyDescent="0.15">
      <c r="A27" s="6" t="s">
        <v>8</v>
      </c>
      <c r="B27" s="6">
        <v>1921</v>
      </c>
      <c r="C27" s="8" t="s">
        <v>51</v>
      </c>
      <c r="D27" s="16"/>
      <c r="E27" s="50" t="s">
        <v>24</v>
      </c>
      <c r="F27" s="43" t="s">
        <v>12</v>
      </c>
      <c r="G27" s="11"/>
      <c r="H27" s="13" t="str">
        <f t="shared" si="1"/>
        <v>1,165単位</v>
      </c>
      <c r="I27" s="46"/>
      <c r="J27" s="14">
        <f t="shared" si="2"/>
        <v>816</v>
      </c>
      <c r="K27" s="20"/>
    </row>
    <row r="28" spans="1:11" ht="24.75" customHeight="1" x14ac:dyDescent="0.15">
      <c r="A28" s="6" t="s">
        <v>8</v>
      </c>
      <c r="B28" s="6">
        <v>1922</v>
      </c>
      <c r="C28" s="8" t="s">
        <v>52</v>
      </c>
      <c r="D28" s="16"/>
      <c r="E28" s="50"/>
      <c r="F28" s="45" t="s">
        <v>16</v>
      </c>
      <c r="G28" s="18"/>
      <c r="H28" s="13" t="str">
        <f t="shared" si="1"/>
        <v>2,373単位</v>
      </c>
      <c r="I28" s="46"/>
      <c r="J28" s="14">
        <f t="shared" si="2"/>
        <v>1661</v>
      </c>
      <c r="K28" s="20"/>
    </row>
    <row r="29" spans="1:11" ht="24.75" customHeight="1" x14ac:dyDescent="0.15">
      <c r="A29" s="6" t="s">
        <v>8</v>
      </c>
      <c r="B29" s="6">
        <v>1923</v>
      </c>
      <c r="C29" s="21" t="s">
        <v>53</v>
      </c>
      <c r="D29" s="16"/>
      <c r="E29" s="51" t="s">
        <v>30</v>
      </c>
      <c r="F29" s="48" t="s">
        <v>12</v>
      </c>
      <c r="G29" s="23"/>
      <c r="H29" s="25" t="str">
        <f t="shared" si="1"/>
        <v>755単位</v>
      </c>
      <c r="I29" s="46"/>
      <c r="J29" s="26">
        <f t="shared" si="2"/>
        <v>529</v>
      </c>
      <c r="K29" s="20"/>
    </row>
    <row r="30" spans="1:11" ht="24.75" customHeight="1" x14ac:dyDescent="0.15">
      <c r="A30" s="6" t="s">
        <v>8</v>
      </c>
      <c r="B30" s="6">
        <v>1924</v>
      </c>
      <c r="C30" s="21" t="s">
        <v>54</v>
      </c>
      <c r="D30" s="16"/>
      <c r="E30" s="51"/>
      <c r="F30" s="49" t="s">
        <v>16</v>
      </c>
      <c r="G30" s="28"/>
      <c r="H30" s="25" t="str">
        <f t="shared" si="1"/>
        <v>1,557単位</v>
      </c>
      <c r="I30" s="46"/>
      <c r="J30" s="26">
        <f t="shared" si="2"/>
        <v>1090</v>
      </c>
      <c r="K30" s="34"/>
    </row>
    <row r="31" spans="1:11" ht="24.75" customHeight="1" x14ac:dyDescent="0.15">
      <c r="A31" s="6" t="s">
        <v>8</v>
      </c>
      <c r="B31" s="6">
        <v>1925</v>
      </c>
      <c r="C31" s="8" t="s">
        <v>55</v>
      </c>
      <c r="D31" s="16"/>
      <c r="E31" s="42" t="s">
        <v>11</v>
      </c>
      <c r="F31" s="45" t="s">
        <v>12</v>
      </c>
      <c r="G31" s="18"/>
      <c r="H31" s="13" t="str">
        <f t="shared" si="1"/>
        <v>317単位</v>
      </c>
      <c r="I31" s="46"/>
      <c r="J31" s="14">
        <f t="shared" si="2"/>
        <v>222</v>
      </c>
      <c r="K31" s="15" t="s">
        <v>35</v>
      </c>
    </row>
    <row r="32" spans="1:11" ht="24.75" customHeight="1" x14ac:dyDescent="0.15">
      <c r="A32" s="6" t="s">
        <v>8</v>
      </c>
      <c r="B32" s="6">
        <v>1926</v>
      </c>
      <c r="C32" s="8" t="s">
        <v>56</v>
      </c>
      <c r="D32" s="16"/>
      <c r="E32" s="42"/>
      <c r="F32" s="52" t="s">
        <v>16</v>
      </c>
      <c r="G32" s="36"/>
      <c r="H32" s="13" t="str">
        <f t="shared" si="1"/>
        <v>323単位</v>
      </c>
      <c r="I32" s="46"/>
      <c r="J32" s="14">
        <f t="shared" si="2"/>
        <v>226</v>
      </c>
      <c r="K32" s="20"/>
    </row>
    <row r="33" spans="1:11" ht="24.75" customHeight="1" x14ac:dyDescent="0.15">
      <c r="A33" s="6" t="s">
        <v>8</v>
      </c>
      <c r="B33" s="6">
        <v>1927</v>
      </c>
      <c r="C33" s="21" t="s">
        <v>57</v>
      </c>
      <c r="D33" s="16"/>
      <c r="E33" s="47" t="s">
        <v>19</v>
      </c>
      <c r="F33" s="49" t="s">
        <v>12</v>
      </c>
      <c r="G33" s="28"/>
      <c r="H33" s="25" t="str">
        <f t="shared" si="1"/>
        <v>223単位</v>
      </c>
      <c r="I33" s="46"/>
      <c r="J33" s="26">
        <f t="shared" si="2"/>
        <v>156</v>
      </c>
      <c r="K33" s="20"/>
    </row>
    <row r="34" spans="1:11" ht="24.75" customHeight="1" x14ac:dyDescent="0.15">
      <c r="A34" s="6" t="s">
        <v>8</v>
      </c>
      <c r="B34" s="6">
        <v>1928</v>
      </c>
      <c r="C34" s="21" t="s">
        <v>58</v>
      </c>
      <c r="D34" s="16"/>
      <c r="E34" s="47"/>
      <c r="F34" s="53" t="s">
        <v>16</v>
      </c>
      <c r="G34" s="38"/>
      <c r="H34" s="25" t="str">
        <f t="shared" si="1"/>
        <v>229単位</v>
      </c>
      <c r="I34" s="46"/>
      <c r="J34" s="26">
        <f t="shared" si="2"/>
        <v>160</v>
      </c>
      <c r="K34" s="20"/>
    </row>
    <row r="35" spans="1:11" ht="24.75" customHeight="1" x14ac:dyDescent="0.15">
      <c r="A35" s="6" t="s">
        <v>8</v>
      </c>
      <c r="B35" s="6">
        <v>1929</v>
      </c>
      <c r="C35" s="8" t="s">
        <v>59</v>
      </c>
      <c r="D35" s="16"/>
      <c r="E35" s="50" t="s">
        <v>24</v>
      </c>
      <c r="F35" s="45" t="s">
        <v>12</v>
      </c>
      <c r="G35" s="18"/>
      <c r="H35" s="13" t="str">
        <f t="shared" si="1"/>
        <v>267単位</v>
      </c>
      <c r="I35" s="46"/>
      <c r="J35" s="14">
        <f t="shared" si="2"/>
        <v>187</v>
      </c>
      <c r="K35" s="20"/>
    </row>
    <row r="36" spans="1:11" ht="24.75" customHeight="1" x14ac:dyDescent="0.15">
      <c r="A36" s="6" t="s">
        <v>8</v>
      </c>
      <c r="B36" s="6">
        <v>1930</v>
      </c>
      <c r="C36" s="8" t="s">
        <v>60</v>
      </c>
      <c r="D36" s="16"/>
      <c r="E36" s="50"/>
      <c r="F36" s="52" t="s">
        <v>16</v>
      </c>
      <c r="G36" s="36"/>
      <c r="H36" s="13" t="str">
        <f t="shared" si="1"/>
        <v>273単位</v>
      </c>
      <c r="I36" s="46"/>
      <c r="J36" s="14">
        <f t="shared" si="2"/>
        <v>191</v>
      </c>
      <c r="K36" s="20"/>
    </row>
    <row r="37" spans="1:11" ht="24.75" customHeight="1" x14ac:dyDescent="0.15">
      <c r="A37" s="6" t="s">
        <v>8</v>
      </c>
      <c r="B37" s="6">
        <v>1931</v>
      </c>
      <c r="C37" s="21" t="s">
        <v>61</v>
      </c>
      <c r="D37" s="16"/>
      <c r="E37" s="51" t="s">
        <v>30</v>
      </c>
      <c r="F37" s="49" t="s">
        <v>12</v>
      </c>
      <c r="G37" s="28"/>
      <c r="H37" s="25" t="str">
        <f t="shared" si="1"/>
        <v>173単位</v>
      </c>
      <c r="I37" s="46"/>
      <c r="J37" s="26">
        <f t="shared" si="2"/>
        <v>121</v>
      </c>
      <c r="K37" s="20"/>
    </row>
    <row r="38" spans="1:11" ht="24.75" customHeight="1" x14ac:dyDescent="0.15">
      <c r="A38" s="6" t="s">
        <v>8</v>
      </c>
      <c r="B38" s="6">
        <v>1932</v>
      </c>
      <c r="C38" s="21" t="s">
        <v>62</v>
      </c>
      <c r="D38" s="40"/>
      <c r="E38" s="51"/>
      <c r="F38" s="53" t="s">
        <v>16</v>
      </c>
      <c r="G38" s="38"/>
      <c r="H38" s="25" t="str">
        <f t="shared" si="1"/>
        <v>179単位</v>
      </c>
      <c r="I38" s="54"/>
      <c r="J38" s="26">
        <f t="shared" si="2"/>
        <v>125</v>
      </c>
      <c r="K38" s="34"/>
    </row>
    <row r="39" spans="1:11" ht="24.75" customHeight="1" x14ac:dyDescent="0.15">
      <c r="A39" s="6" t="s">
        <v>8</v>
      </c>
      <c r="B39" s="6">
        <v>1933</v>
      </c>
      <c r="C39" s="8" t="s">
        <v>63</v>
      </c>
      <c r="D39" s="55" t="s">
        <v>64</v>
      </c>
      <c r="E39" s="55"/>
      <c r="F39" s="56" t="s">
        <v>65</v>
      </c>
      <c r="G39" s="56"/>
      <c r="H39" s="56"/>
      <c r="I39" s="57" t="s">
        <v>66</v>
      </c>
      <c r="J39" s="14">
        <f>ROUND((J23+J24+J25+J26+J27+J28+J29+J30)/8*59/1000,0)</f>
        <v>67</v>
      </c>
      <c r="K39" s="15" t="s">
        <v>67</v>
      </c>
    </row>
    <row r="40" spans="1:11" ht="24.75" customHeight="1" x14ac:dyDescent="0.15">
      <c r="A40" s="6" t="s">
        <v>8</v>
      </c>
      <c r="B40" s="6">
        <v>1934</v>
      </c>
      <c r="C40" s="8" t="s">
        <v>68</v>
      </c>
      <c r="D40" s="55"/>
      <c r="E40" s="55"/>
      <c r="F40" s="58" t="s">
        <v>69</v>
      </c>
      <c r="G40" s="58"/>
      <c r="H40" s="58"/>
      <c r="I40" s="57" t="s">
        <v>70</v>
      </c>
      <c r="J40" s="14">
        <f>ROUND((J23+J24+J25+J26+J27+J28+J29+J30)/8*43/1000,0)</f>
        <v>49</v>
      </c>
      <c r="K40" s="20"/>
    </row>
    <row r="41" spans="1:11" ht="24.75" customHeight="1" x14ac:dyDescent="0.15">
      <c r="A41" s="6" t="s">
        <v>8</v>
      </c>
      <c r="B41" s="6">
        <v>1935</v>
      </c>
      <c r="C41" s="8" t="s">
        <v>71</v>
      </c>
      <c r="D41" s="55"/>
      <c r="E41" s="55"/>
      <c r="F41" s="59" t="s">
        <v>72</v>
      </c>
      <c r="G41" s="59"/>
      <c r="H41" s="59"/>
      <c r="I41" s="57" t="s">
        <v>73</v>
      </c>
      <c r="J41" s="14">
        <f>ROUND((J23+J24+J25+J26+J27+J28+J29+J30)/8*23/1000,0)</f>
        <v>26</v>
      </c>
      <c r="K41" s="20"/>
    </row>
    <row r="42" spans="1:11" ht="24.75" customHeight="1" x14ac:dyDescent="0.15">
      <c r="A42" s="6" t="s">
        <v>8</v>
      </c>
      <c r="B42" s="6">
        <v>1936</v>
      </c>
      <c r="C42" s="8" t="s">
        <v>74</v>
      </c>
      <c r="D42" s="55"/>
      <c r="E42" s="55"/>
      <c r="F42" s="59" t="s">
        <v>75</v>
      </c>
      <c r="G42" s="59"/>
      <c r="H42" s="59"/>
      <c r="I42" s="60" t="s">
        <v>76</v>
      </c>
      <c r="J42" s="14">
        <f>ROUND(J41*0.9,0)</f>
        <v>23</v>
      </c>
      <c r="K42" s="20"/>
    </row>
    <row r="43" spans="1:11" ht="24.75" customHeight="1" x14ac:dyDescent="0.15">
      <c r="A43" s="6" t="s">
        <v>8</v>
      </c>
      <c r="B43" s="6">
        <v>1937</v>
      </c>
      <c r="C43" s="8" t="s">
        <v>77</v>
      </c>
      <c r="D43" s="55"/>
      <c r="E43" s="55"/>
      <c r="F43" s="59" t="s">
        <v>78</v>
      </c>
      <c r="G43" s="59"/>
      <c r="H43" s="59"/>
      <c r="I43" s="60" t="s">
        <v>79</v>
      </c>
      <c r="J43" s="14">
        <f>ROUND(J41*0.8,0)</f>
        <v>21</v>
      </c>
      <c r="K43" s="20"/>
    </row>
    <row r="44" spans="1:11" ht="24.75" customHeight="1" x14ac:dyDescent="0.15">
      <c r="A44" s="6" t="s">
        <v>8</v>
      </c>
      <c r="B44" s="6">
        <v>1979</v>
      </c>
      <c r="C44" s="8" t="s">
        <v>80</v>
      </c>
      <c r="D44" s="61" t="s">
        <v>81</v>
      </c>
      <c r="E44" s="62"/>
      <c r="F44" s="56" t="s">
        <v>82</v>
      </c>
      <c r="G44" s="56"/>
      <c r="H44" s="56"/>
      <c r="I44" s="57" t="s">
        <v>83</v>
      </c>
      <c r="J44" s="14">
        <f>ROUND(SUM(J23:J30)/8*12/1000,0)</f>
        <v>14</v>
      </c>
      <c r="K44" s="20"/>
    </row>
    <row r="45" spans="1:11" ht="24.75" customHeight="1" x14ac:dyDescent="0.15">
      <c r="A45" s="6" t="s">
        <v>8</v>
      </c>
      <c r="B45" s="6">
        <v>1980</v>
      </c>
      <c r="C45" s="8" t="s">
        <v>84</v>
      </c>
      <c r="D45" s="63"/>
      <c r="E45" s="64"/>
      <c r="F45" s="58" t="s">
        <v>85</v>
      </c>
      <c r="G45" s="58"/>
      <c r="H45" s="58"/>
      <c r="I45" s="57" t="s">
        <v>86</v>
      </c>
      <c r="J45" s="14">
        <f>ROUND(SUM(J23:J30)/8*10/1000,0)</f>
        <v>11</v>
      </c>
      <c r="K45" s="34"/>
    </row>
    <row r="46" spans="1:11" ht="24" customHeight="1" x14ac:dyDescent="0.2">
      <c r="A46" s="41" t="s">
        <v>87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5.75" customHeight="1" x14ac:dyDescent="0.15">
      <c r="A47" s="3" t="s">
        <v>44</v>
      </c>
      <c r="B47" s="3"/>
      <c r="C47" s="4" t="s">
        <v>2</v>
      </c>
      <c r="D47" s="4" t="s">
        <v>3</v>
      </c>
      <c r="E47" s="4"/>
      <c r="F47" s="4"/>
      <c r="G47" s="4"/>
      <c r="H47" s="4"/>
      <c r="I47" s="4"/>
      <c r="J47" s="5" t="s">
        <v>4</v>
      </c>
      <c r="K47" s="4" t="s">
        <v>5</v>
      </c>
    </row>
    <row r="48" spans="1:11" ht="16.5" customHeight="1" x14ac:dyDescent="0.15">
      <c r="A48" s="6" t="s">
        <v>6</v>
      </c>
      <c r="B48" s="6" t="s">
        <v>7</v>
      </c>
      <c r="C48" s="4"/>
      <c r="D48" s="4"/>
      <c r="E48" s="4"/>
      <c r="F48" s="7"/>
      <c r="G48" s="7"/>
      <c r="H48" s="7"/>
      <c r="I48" s="4"/>
      <c r="J48" s="5"/>
      <c r="K48" s="4"/>
    </row>
    <row r="49" spans="1:11" ht="24.75" customHeight="1" x14ac:dyDescent="0.15">
      <c r="A49" s="6" t="s">
        <v>8</v>
      </c>
      <c r="B49" s="6">
        <v>1938</v>
      </c>
      <c r="C49" s="8" t="s">
        <v>88</v>
      </c>
      <c r="D49" s="55" t="s">
        <v>89</v>
      </c>
      <c r="E49" s="65" t="s">
        <v>11</v>
      </c>
      <c r="F49" s="43" t="s">
        <v>12</v>
      </c>
      <c r="G49" s="43"/>
      <c r="H49" s="43"/>
      <c r="I49" s="66" t="str">
        <f>J49&amp;"単位"</f>
        <v>45単位</v>
      </c>
      <c r="J49" s="14">
        <f t="shared" ref="J49:J56" si="3">ROUND(J4/30.4,0)</f>
        <v>45</v>
      </c>
      <c r="K49" s="35" t="s">
        <v>90</v>
      </c>
    </row>
    <row r="50" spans="1:11" ht="24.75" customHeight="1" x14ac:dyDescent="0.15">
      <c r="A50" s="6" t="s">
        <v>8</v>
      </c>
      <c r="B50" s="6">
        <v>1939</v>
      </c>
      <c r="C50" s="8" t="s">
        <v>91</v>
      </c>
      <c r="D50" s="55"/>
      <c r="E50" s="65"/>
      <c r="F50" s="45" t="s">
        <v>16</v>
      </c>
      <c r="G50" s="45"/>
      <c r="H50" s="45"/>
      <c r="I50" s="66" t="str">
        <f t="shared" ref="I50:I56" si="4">J50&amp;"単位"</f>
        <v>92単位</v>
      </c>
      <c r="J50" s="14">
        <f t="shared" si="3"/>
        <v>92</v>
      </c>
      <c r="K50" s="35"/>
    </row>
    <row r="51" spans="1:11" ht="24.75" customHeight="1" x14ac:dyDescent="0.15">
      <c r="A51" s="6" t="s">
        <v>8</v>
      </c>
      <c r="B51" s="6">
        <v>1940</v>
      </c>
      <c r="C51" s="21" t="s">
        <v>92</v>
      </c>
      <c r="D51" s="55"/>
      <c r="E51" s="67" t="s">
        <v>19</v>
      </c>
      <c r="F51" s="48" t="s">
        <v>12</v>
      </c>
      <c r="G51" s="48"/>
      <c r="H51" s="48"/>
      <c r="I51" s="68" t="str">
        <f t="shared" si="4"/>
        <v>32単位</v>
      </c>
      <c r="J51" s="14">
        <f t="shared" si="3"/>
        <v>32</v>
      </c>
      <c r="K51" s="35"/>
    </row>
    <row r="52" spans="1:11" ht="24.75" customHeight="1" x14ac:dyDescent="0.15">
      <c r="A52" s="6" t="s">
        <v>8</v>
      </c>
      <c r="B52" s="6">
        <v>1941</v>
      </c>
      <c r="C52" s="21" t="s">
        <v>93</v>
      </c>
      <c r="D52" s="55"/>
      <c r="E52" s="67"/>
      <c r="F52" s="49" t="s">
        <v>16</v>
      </c>
      <c r="G52" s="49"/>
      <c r="H52" s="49"/>
      <c r="I52" s="68" t="str">
        <f t="shared" si="4"/>
        <v>65単位</v>
      </c>
      <c r="J52" s="14">
        <f t="shared" si="3"/>
        <v>65</v>
      </c>
      <c r="K52" s="35"/>
    </row>
    <row r="53" spans="1:11" ht="24.75" customHeight="1" x14ac:dyDescent="0.15">
      <c r="A53" s="6" t="s">
        <v>8</v>
      </c>
      <c r="B53" s="6">
        <v>1942</v>
      </c>
      <c r="C53" s="8" t="s">
        <v>94</v>
      </c>
      <c r="D53" s="55"/>
      <c r="E53" s="69" t="s">
        <v>24</v>
      </c>
      <c r="F53" s="43" t="s">
        <v>12</v>
      </c>
      <c r="G53" s="43"/>
      <c r="H53" s="43"/>
      <c r="I53" s="66" t="str">
        <f t="shared" si="4"/>
        <v>38単位</v>
      </c>
      <c r="J53" s="14">
        <f t="shared" si="3"/>
        <v>38</v>
      </c>
      <c r="K53" s="35"/>
    </row>
    <row r="54" spans="1:11" ht="24.75" customHeight="1" x14ac:dyDescent="0.15">
      <c r="A54" s="6" t="s">
        <v>8</v>
      </c>
      <c r="B54" s="6">
        <v>1943</v>
      </c>
      <c r="C54" s="8" t="s">
        <v>95</v>
      </c>
      <c r="D54" s="55"/>
      <c r="E54" s="69"/>
      <c r="F54" s="45" t="s">
        <v>16</v>
      </c>
      <c r="G54" s="45"/>
      <c r="H54" s="45"/>
      <c r="I54" s="66" t="str">
        <f t="shared" si="4"/>
        <v>78単位</v>
      </c>
      <c r="J54" s="14">
        <f t="shared" si="3"/>
        <v>78</v>
      </c>
      <c r="K54" s="35"/>
    </row>
    <row r="55" spans="1:11" ht="24.75" customHeight="1" x14ac:dyDescent="0.15">
      <c r="A55" s="6" t="s">
        <v>8</v>
      </c>
      <c r="B55" s="6">
        <v>1944</v>
      </c>
      <c r="C55" s="21" t="s">
        <v>96</v>
      </c>
      <c r="D55" s="55"/>
      <c r="E55" s="70" t="s">
        <v>30</v>
      </c>
      <c r="F55" s="48" t="s">
        <v>12</v>
      </c>
      <c r="G55" s="48"/>
      <c r="H55" s="48"/>
      <c r="I55" s="68" t="str">
        <f t="shared" si="4"/>
        <v>25単位</v>
      </c>
      <c r="J55" s="14">
        <f t="shared" si="3"/>
        <v>25</v>
      </c>
      <c r="K55" s="35"/>
    </row>
    <row r="56" spans="1:11" ht="24.75" customHeight="1" x14ac:dyDescent="0.15">
      <c r="A56" s="6" t="s">
        <v>8</v>
      </c>
      <c r="B56" s="6">
        <v>1945</v>
      </c>
      <c r="C56" s="21" t="s">
        <v>97</v>
      </c>
      <c r="D56" s="55"/>
      <c r="E56" s="70"/>
      <c r="F56" s="49" t="s">
        <v>16</v>
      </c>
      <c r="G56" s="49"/>
      <c r="H56" s="49"/>
      <c r="I56" s="68" t="str">
        <f t="shared" si="4"/>
        <v>51単位</v>
      </c>
      <c r="J56" s="14">
        <f t="shared" si="3"/>
        <v>51</v>
      </c>
      <c r="K56" s="35"/>
    </row>
    <row r="57" spans="1:11" ht="24.75" customHeight="1" x14ac:dyDescent="0.15">
      <c r="A57" s="6" t="s">
        <v>8</v>
      </c>
      <c r="B57" s="6">
        <v>1946</v>
      </c>
      <c r="C57" s="8" t="s">
        <v>98</v>
      </c>
      <c r="D57" s="55" t="s">
        <v>99</v>
      </c>
      <c r="E57" s="65" t="s">
        <v>11</v>
      </c>
      <c r="F57" s="43" t="s">
        <v>12</v>
      </c>
      <c r="G57" s="43"/>
      <c r="H57" s="66" t="str">
        <f t="shared" ref="H57:H64" si="5">I49</f>
        <v>45単位</v>
      </c>
      <c r="I57" s="71" t="s">
        <v>100</v>
      </c>
      <c r="J57" s="14">
        <f t="shared" ref="J57:J64" si="6">ROUND(J49*0.7,0)</f>
        <v>32</v>
      </c>
      <c r="K57" s="35"/>
    </row>
    <row r="58" spans="1:11" ht="24.75" customHeight="1" x14ac:dyDescent="0.15">
      <c r="A58" s="6" t="s">
        <v>8</v>
      </c>
      <c r="B58" s="6">
        <v>1947</v>
      </c>
      <c r="C58" s="8" t="s">
        <v>101</v>
      </c>
      <c r="D58" s="55"/>
      <c r="E58" s="65"/>
      <c r="F58" s="45" t="s">
        <v>16</v>
      </c>
      <c r="G58" s="45"/>
      <c r="H58" s="66" t="str">
        <f t="shared" si="5"/>
        <v>92単位</v>
      </c>
      <c r="I58" s="72"/>
      <c r="J58" s="14">
        <f t="shared" si="6"/>
        <v>64</v>
      </c>
      <c r="K58" s="35"/>
    </row>
    <row r="59" spans="1:11" ht="24.75" customHeight="1" x14ac:dyDescent="0.15">
      <c r="A59" s="6" t="s">
        <v>8</v>
      </c>
      <c r="B59" s="6">
        <v>1948</v>
      </c>
      <c r="C59" s="21" t="s">
        <v>102</v>
      </c>
      <c r="D59" s="55"/>
      <c r="E59" s="67" t="s">
        <v>19</v>
      </c>
      <c r="F59" s="48" t="s">
        <v>12</v>
      </c>
      <c r="G59" s="48"/>
      <c r="H59" s="68" t="str">
        <f t="shared" si="5"/>
        <v>32単位</v>
      </c>
      <c r="I59" s="72"/>
      <c r="J59" s="26">
        <f t="shared" si="6"/>
        <v>22</v>
      </c>
      <c r="K59" s="35"/>
    </row>
    <row r="60" spans="1:11" ht="24.75" customHeight="1" x14ac:dyDescent="0.15">
      <c r="A60" s="6" t="s">
        <v>8</v>
      </c>
      <c r="B60" s="6">
        <v>1949</v>
      </c>
      <c r="C60" s="21" t="s">
        <v>103</v>
      </c>
      <c r="D60" s="55"/>
      <c r="E60" s="67"/>
      <c r="F60" s="49" t="s">
        <v>16</v>
      </c>
      <c r="G60" s="49"/>
      <c r="H60" s="68" t="str">
        <f t="shared" si="5"/>
        <v>65単位</v>
      </c>
      <c r="I60" s="72"/>
      <c r="J60" s="26">
        <f t="shared" si="6"/>
        <v>46</v>
      </c>
      <c r="K60" s="35"/>
    </row>
    <row r="61" spans="1:11" ht="24.75" customHeight="1" x14ac:dyDescent="0.15">
      <c r="A61" s="6" t="s">
        <v>8</v>
      </c>
      <c r="B61" s="6">
        <v>1950</v>
      </c>
      <c r="C61" s="8" t="s">
        <v>104</v>
      </c>
      <c r="D61" s="55"/>
      <c r="E61" s="69" t="s">
        <v>24</v>
      </c>
      <c r="F61" s="43" t="s">
        <v>12</v>
      </c>
      <c r="G61" s="43"/>
      <c r="H61" s="66" t="str">
        <f t="shared" si="5"/>
        <v>38単位</v>
      </c>
      <c r="I61" s="72"/>
      <c r="J61" s="14">
        <f t="shared" si="6"/>
        <v>27</v>
      </c>
      <c r="K61" s="35"/>
    </row>
    <row r="62" spans="1:11" ht="24.75" customHeight="1" x14ac:dyDescent="0.15">
      <c r="A62" s="6" t="s">
        <v>8</v>
      </c>
      <c r="B62" s="6">
        <v>1951</v>
      </c>
      <c r="C62" s="8" t="s">
        <v>105</v>
      </c>
      <c r="D62" s="55"/>
      <c r="E62" s="69"/>
      <c r="F62" s="45" t="s">
        <v>16</v>
      </c>
      <c r="G62" s="45"/>
      <c r="H62" s="66" t="str">
        <f t="shared" si="5"/>
        <v>78単位</v>
      </c>
      <c r="I62" s="72"/>
      <c r="J62" s="14">
        <f t="shared" si="6"/>
        <v>55</v>
      </c>
      <c r="K62" s="35"/>
    </row>
    <row r="63" spans="1:11" ht="24.75" customHeight="1" x14ac:dyDescent="0.15">
      <c r="A63" s="6" t="s">
        <v>8</v>
      </c>
      <c r="B63" s="6">
        <v>1952</v>
      </c>
      <c r="C63" s="21" t="s">
        <v>106</v>
      </c>
      <c r="D63" s="55"/>
      <c r="E63" s="70" t="s">
        <v>30</v>
      </c>
      <c r="F63" s="48" t="s">
        <v>12</v>
      </c>
      <c r="G63" s="48"/>
      <c r="H63" s="68" t="str">
        <f t="shared" si="5"/>
        <v>25単位</v>
      </c>
      <c r="I63" s="72"/>
      <c r="J63" s="26">
        <f t="shared" si="6"/>
        <v>18</v>
      </c>
      <c r="K63" s="35"/>
    </row>
    <row r="64" spans="1:11" ht="24.75" customHeight="1" x14ac:dyDescent="0.15">
      <c r="A64" s="6" t="s">
        <v>8</v>
      </c>
      <c r="B64" s="6">
        <v>1953</v>
      </c>
      <c r="C64" s="21" t="s">
        <v>107</v>
      </c>
      <c r="D64" s="55"/>
      <c r="E64" s="70"/>
      <c r="F64" s="49" t="s">
        <v>16</v>
      </c>
      <c r="G64" s="49"/>
      <c r="H64" s="68" t="str">
        <f t="shared" si="5"/>
        <v>51単位</v>
      </c>
      <c r="I64" s="72"/>
      <c r="J64" s="26">
        <f t="shared" si="6"/>
        <v>36</v>
      </c>
      <c r="K64" s="35"/>
    </row>
    <row r="65" spans="1:11" ht="24" customHeight="1" x14ac:dyDescent="0.2">
      <c r="A65" s="41" t="s">
        <v>108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5.75" customHeight="1" x14ac:dyDescent="0.15">
      <c r="A66" s="3" t="s">
        <v>109</v>
      </c>
      <c r="B66" s="3"/>
      <c r="C66" s="4" t="s">
        <v>2</v>
      </c>
      <c r="D66" s="4" t="s">
        <v>3</v>
      </c>
      <c r="E66" s="4"/>
      <c r="F66" s="4"/>
      <c r="G66" s="4"/>
      <c r="H66" s="4"/>
      <c r="I66" s="4"/>
      <c r="J66" s="5" t="s">
        <v>4</v>
      </c>
      <c r="K66" s="4" t="s">
        <v>5</v>
      </c>
    </row>
    <row r="67" spans="1:11" ht="16.5" customHeight="1" x14ac:dyDescent="0.15">
      <c r="A67" s="6" t="s">
        <v>6</v>
      </c>
      <c r="B67" s="6" t="s">
        <v>7</v>
      </c>
      <c r="C67" s="4"/>
      <c r="D67" s="4"/>
      <c r="E67" s="4"/>
      <c r="F67" s="4"/>
      <c r="G67" s="4"/>
      <c r="H67" s="4"/>
      <c r="I67" s="4"/>
      <c r="J67" s="5"/>
      <c r="K67" s="4"/>
    </row>
    <row r="68" spans="1:11" ht="24.75" customHeight="1" x14ac:dyDescent="0.15">
      <c r="A68" s="6" t="s">
        <v>8</v>
      </c>
      <c r="B68" s="6">
        <v>1954</v>
      </c>
      <c r="C68" s="8" t="s">
        <v>110</v>
      </c>
      <c r="D68" s="59" t="s">
        <v>111</v>
      </c>
      <c r="E68" s="59"/>
      <c r="F68" s="59"/>
      <c r="G68" s="59"/>
      <c r="H68" s="59"/>
      <c r="I68" s="73" t="s">
        <v>112</v>
      </c>
      <c r="J68" s="14">
        <v>100</v>
      </c>
      <c r="K68" s="15" t="s">
        <v>113</v>
      </c>
    </row>
    <row r="69" spans="1:11" ht="24.75" customHeight="1" x14ac:dyDescent="0.15">
      <c r="A69" s="6" t="s">
        <v>8</v>
      </c>
      <c r="B69" s="6">
        <v>1955</v>
      </c>
      <c r="C69" s="21" t="s">
        <v>114</v>
      </c>
      <c r="D69" s="74" t="s">
        <v>115</v>
      </c>
      <c r="E69" s="74"/>
      <c r="F69" s="74"/>
      <c r="G69" s="74"/>
      <c r="H69" s="74"/>
      <c r="I69" s="75" t="s">
        <v>116</v>
      </c>
      <c r="J69" s="26">
        <v>225</v>
      </c>
      <c r="K69" s="20"/>
    </row>
    <row r="70" spans="1:11" ht="24.75" customHeight="1" x14ac:dyDescent="0.15">
      <c r="A70" s="6" t="s">
        <v>8</v>
      </c>
      <c r="B70" s="6">
        <v>1956</v>
      </c>
      <c r="C70" s="8" t="s">
        <v>117</v>
      </c>
      <c r="D70" s="59" t="s">
        <v>118</v>
      </c>
      <c r="E70" s="59"/>
      <c r="F70" s="59"/>
      <c r="G70" s="59"/>
      <c r="H70" s="59"/>
      <c r="I70" s="73" t="s">
        <v>119</v>
      </c>
      <c r="J70" s="14">
        <v>150</v>
      </c>
      <c r="K70" s="20"/>
    </row>
    <row r="71" spans="1:11" ht="24.75" customHeight="1" x14ac:dyDescent="0.15">
      <c r="A71" s="6" t="s">
        <v>8</v>
      </c>
      <c r="B71" s="6">
        <v>1957</v>
      </c>
      <c r="C71" s="21" t="s">
        <v>120</v>
      </c>
      <c r="D71" s="74" t="s">
        <v>121</v>
      </c>
      <c r="E71" s="74"/>
      <c r="F71" s="74"/>
      <c r="G71" s="74"/>
      <c r="H71" s="74"/>
      <c r="I71" s="75" t="s">
        <v>119</v>
      </c>
      <c r="J71" s="26">
        <v>150</v>
      </c>
      <c r="K71" s="20"/>
    </row>
    <row r="72" spans="1:11" ht="24.75" customHeight="1" x14ac:dyDescent="0.15">
      <c r="A72" s="6" t="s">
        <v>8</v>
      </c>
      <c r="B72" s="6">
        <v>1958</v>
      </c>
      <c r="C72" s="8" t="s">
        <v>122</v>
      </c>
      <c r="D72" s="55" t="s">
        <v>123</v>
      </c>
      <c r="E72" s="55" t="s">
        <v>124</v>
      </c>
      <c r="F72" s="55"/>
      <c r="G72" s="58" t="s">
        <v>125</v>
      </c>
      <c r="H72" s="58"/>
      <c r="I72" s="66" t="s">
        <v>126</v>
      </c>
      <c r="J72" s="14">
        <v>480</v>
      </c>
      <c r="K72" s="20"/>
    </row>
    <row r="73" spans="1:11" ht="24.75" customHeight="1" x14ac:dyDescent="0.15">
      <c r="A73" s="6" t="s">
        <v>8</v>
      </c>
      <c r="B73" s="6">
        <v>1959</v>
      </c>
      <c r="C73" s="8" t="s">
        <v>127</v>
      </c>
      <c r="D73" s="55"/>
      <c r="E73" s="55"/>
      <c r="F73" s="55"/>
      <c r="G73" s="58" t="s">
        <v>128</v>
      </c>
      <c r="H73" s="58"/>
      <c r="I73" s="66" t="s">
        <v>126</v>
      </c>
      <c r="J73" s="14">
        <v>480</v>
      </c>
      <c r="K73" s="20"/>
    </row>
    <row r="74" spans="1:11" ht="24.75" customHeight="1" x14ac:dyDescent="0.15">
      <c r="A74" s="6" t="s">
        <v>8</v>
      </c>
      <c r="B74" s="6">
        <v>1960</v>
      </c>
      <c r="C74" s="8" t="s">
        <v>129</v>
      </c>
      <c r="D74" s="55"/>
      <c r="E74" s="55"/>
      <c r="F74" s="55"/>
      <c r="G74" s="59" t="s">
        <v>130</v>
      </c>
      <c r="H74" s="59"/>
      <c r="I74" s="73" t="s">
        <v>126</v>
      </c>
      <c r="J74" s="14">
        <v>480</v>
      </c>
      <c r="K74" s="20"/>
    </row>
    <row r="75" spans="1:11" ht="24.75" customHeight="1" x14ac:dyDescent="0.15">
      <c r="A75" s="6" t="s">
        <v>8</v>
      </c>
      <c r="B75" s="6">
        <v>1961</v>
      </c>
      <c r="C75" s="8" t="s">
        <v>131</v>
      </c>
      <c r="D75" s="55"/>
      <c r="E75" s="76" t="s">
        <v>132</v>
      </c>
      <c r="F75" s="76"/>
      <c r="G75" s="56" t="s">
        <v>133</v>
      </c>
      <c r="H75" s="56"/>
      <c r="I75" s="57" t="s">
        <v>134</v>
      </c>
      <c r="J75" s="14">
        <v>700</v>
      </c>
      <c r="K75" s="20"/>
    </row>
    <row r="76" spans="1:11" ht="24.75" customHeight="1" x14ac:dyDescent="0.15">
      <c r="A76" s="6" t="s">
        <v>8</v>
      </c>
      <c r="B76" s="6">
        <v>1962</v>
      </c>
      <c r="C76" s="21" t="s">
        <v>135</v>
      </c>
      <c r="D76" s="74" t="s">
        <v>136</v>
      </c>
      <c r="E76" s="74"/>
      <c r="F76" s="74"/>
      <c r="G76" s="74"/>
      <c r="H76" s="74"/>
      <c r="I76" s="75" t="s">
        <v>137</v>
      </c>
      <c r="J76" s="26">
        <v>120</v>
      </c>
      <c r="K76" s="20"/>
    </row>
    <row r="77" spans="1:11" ht="24.75" customHeight="1" x14ac:dyDescent="0.15">
      <c r="A77" s="6" t="s">
        <v>8</v>
      </c>
      <c r="B77" s="6">
        <v>1963</v>
      </c>
      <c r="C77" s="8" t="s">
        <v>138</v>
      </c>
      <c r="D77" s="55" t="s">
        <v>139</v>
      </c>
      <c r="E77" s="55"/>
      <c r="F77" s="59" t="s">
        <v>140</v>
      </c>
      <c r="G77" s="59"/>
      <c r="H77" s="59"/>
      <c r="I77" s="73" t="s">
        <v>141</v>
      </c>
      <c r="J77" s="14">
        <v>142</v>
      </c>
      <c r="K77" s="20"/>
    </row>
    <row r="78" spans="1:11" ht="24.75" customHeight="1" x14ac:dyDescent="0.15">
      <c r="A78" s="6" t="s">
        <v>8</v>
      </c>
      <c r="B78" s="6">
        <v>1964</v>
      </c>
      <c r="C78" s="8" t="s">
        <v>142</v>
      </c>
      <c r="D78" s="55"/>
      <c r="E78" s="55"/>
      <c r="F78" s="59" t="s">
        <v>143</v>
      </c>
      <c r="G78" s="59"/>
      <c r="H78" s="59"/>
      <c r="I78" s="73" t="s">
        <v>144</v>
      </c>
      <c r="J78" s="14">
        <v>110</v>
      </c>
      <c r="K78" s="20"/>
    </row>
    <row r="79" spans="1:11" ht="24.75" customHeight="1" x14ac:dyDescent="0.15">
      <c r="A79" s="6" t="s">
        <v>8</v>
      </c>
      <c r="B79" s="6">
        <v>1965</v>
      </c>
      <c r="C79" s="21" t="s">
        <v>145</v>
      </c>
      <c r="D79" s="77" t="s">
        <v>146</v>
      </c>
      <c r="E79" s="77"/>
      <c r="F79" s="77" t="s">
        <v>147</v>
      </c>
      <c r="G79" s="74" t="s">
        <v>12</v>
      </c>
      <c r="H79" s="74"/>
      <c r="I79" s="75" t="s">
        <v>148</v>
      </c>
      <c r="J79" s="26">
        <v>72</v>
      </c>
      <c r="K79" s="20"/>
    </row>
    <row r="80" spans="1:11" ht="24.75" customHeight="1" x14ac:dyDescent="0.15">
      <c r="A80" s="6" t="s">
        <v>8</v>
      </c>
      <c r="B80" s="6">
        <v>1966</v>
      </c>
      <c r="C80" s="21" t="s">
        <v>149</v>
      </c>
      <c r="D80" s="77"/>
      <c r="E80" s="77"/>
      <c r="F80" s="77"/>
      <c r="G80" s="74" t="s">
        <v>16</v>
      </c>
      <c r="H80" s="74"/>
      <c r="I80" s="75" t="s">
        <v>150</v>
      </c>
      <c r="J80" s="26">
        <v>144</v>
      </c>
      <c r="K80" s="20"/>
    </row>
    <row r="81" spans="1:11" ht="24.75" customHeight="1" x14ac:dyDescent="0.15">
      <c r="A81" s="6" t="s">
        <v>8</v>
      </c>
      <c r="B81" s="6">
        <v>1967</v>
      </c>
      <c r="C81" s="21" t="s">
        <v>151</v>
      </c>
      <c r="D81" s="77"/>
      <c r="E81" s="77"/>
      <c r="F81" s="77" t="s">
        <v>152</v>
      </c>
      <c r="G81" s="74" t="s">
        <v>12</v>
      </c>
      <c r="H81" s="74"/>
      <c r="I81" s="75" t="s">
        <v>153</v>
      </c>
      <c r="J81" s="26">
        <v>48</v>
      </c>
      <c r="K81" s="20"/>
    </row>
    <row r="82" spans="1:11" ht="24.75" customHeight="1" x14ac:dyDescent="0.15">
      <c r="A82" s="6" t="s">
        <v>8</v>
      </c>
      <c r="B82" s="6">
        <v>1968</v>
      </c>
      <c r="C82" s="21" t="s">
        <v>154</v>
      </c>
      <c r="D82" s="77"/>
      <c r="E82" s="77"/>
      <c r="F82" s="77"/>
      <c r="G82" s="74" t="s">
        <v>16</v>
      </c>
      <c r="H82" s="74"/>
      <c r="I82" s="75" t="s">
        <v>155</v>
      </c>
      <c r="J82" s="26">
        <v>96</v>
      </c>
      <c r="K82" s="20"/>
    </row>
    <row r="83" spans="1:11" ht="24.75" customHeight="1" x14ac:dyDescent="0.15">
      <c r="A83" s="6" t="s">
        <v>8</v>
      </c>
      <c r="B83" s="6">
        <v>1969</v>
      </c>
      <c r="C83" s="21" t="s">
        <v>156</v>
      </c>
      <c r="D83" s="77"/>
      <c r="E83" s="77"/>
      <c r="F83" s="77" t="s">
        <v>157</v>
      </c>
      <c r="G83" s="74" t="s">
        <v>12</v>
      </c>
      <c r="H83" s="74"/>
      <c r="I83" s="75" t="s">
        <v>158</v>
      </c>
      <c r="J83" s="26">
        <v>24</v>
      </c>
      <c r="K83" s="20"/>
    </row>
    <row r="84" spans="1:11" ht="24.75" customHeight="1" x14ac:dyDescent="0.15">
      <c r="A84" s="6" t="s">
        <v>8</v>
      </c>
      <c r="B84" s="6">
        <v>1970</v>
      </c>
      <c r="C84" s="21" t="s">
        <v>159</v>
      </c>
      <c r="D84" s="77"/>
      <c r="E84" s="77"/>
      <c r="F84" s="77"/>
      <c r="G84" s="74" t="s">
        <v>16</v>
      </c>
      <c r="H84" s="74"/>
      <c r="I84" s="75" t="s">
        <v>153</v>
      </c>
      <c r="J84" s="26">
        <v>48</v>
      </c>
      <c r="K84" s="20"/>
    </row>
    <row r="85" spans="1:11" ht="24.75" customHeight="1" x14ac:dyDescent="0.15">
      <c r="A85" s="6" t="s">
        <v>8</v>
      </c>
      <c r="B85" s="6">
        <v>1976</v>
      </c>
      <c r="C85" s="8" t="s">
        <v>160</v>
      </c>
      <c r="D85" s="61" t="s">
        <v>161</v>
      </c>
      <c r="E85" s="62"/>
      <c r="F85" s="78"/>
      <c r="G85" s="79"/>
      <c r="H85" s="80"/>
      <c r="I85" s="73" t="s">
        <v>162</v>
      </c>
      <c r="J85" s="14">
        <v>200</v>
      </c>
      <c r="K85" s="20"/>
    </row>
    <row r="86" spans="1:11" ht="24.75" customHeight="1" x14ac:dyDescent="0.15">
      <c r="A86" s="6" t="s">
        <v>8</v>
      </c>
      <c r="B86" s="6">
        <v>1977</v>
      </c>
      <c r="C86" s="8" t="s">
        <v>163</v>
      </c>
      <c r="D86" s="63"/>
      <c r="E86" s="64"/>
      <c r="F86" s="81" t="s">
        <v>164</v>
      </c>
      <c r="G86" s="82"/>
      <c r="H86" s="83"/>
      <c r="I86" s="73" t="s">
        <v>165</v>
      </c>
      <c r="J86" s="14">
        <v>100</v>
      </c>
      <c r="K86" s="34"/>
    </row>
    <row r="87" spans="1:11" ht="24.75" customHeight="1" x14ac:dyDescent="0.15">
      <c r="A87" s="6" t="s">
        <v>8</v>
      </c>
      <c r="B87" s="6">
        <v>1978</v>
      </c>
      <c r="C87" s="21" t="s">
        <v>166</v>
      </c>
      <c r="D87" s="84" t="s">
        <v>167</v>
      </c>
      <c r="E87" s="85"/>
      <c r="F87" s="85"/>
      <c r="G87" s="85"/>
      <c r="H87" s="86"/>
      <c r="I87" s="75" t="s">
        <v>168</v>
      </c>
      <c r="J87" s="26">
        <v>5</v>
      </c>
      <c r="K87" s="87" t="s">
        <v>169</v>
      </c>
    </row>
    <row r="88" spans="1:11" ht="24.75" customHeight="1" x14ac:dyDescent="0.15">
      <c r="A88" s="6" t="s">
        <v>8</v>
      </c>
      <c r="B88" s="6">
        <v>1971</v>
      </c>
      <c r="C88" s="8" t="s">
        <v>170</v>
      </c>
      <c r="D88" s="55" t="s">
        <v>171</v>
      </c>
      <c r="E88" s="55"/>
      <c r="F88" s="56" t="s">
        <v>172</v>
      </c>
      <c r="G88" s="56"/>
      <c r="H88" s="56"/>
      <c r="I88" s="57" t="s">
        <v>66</v>
      </c>
      <c r="J88" s="14">
        <f>ROUND(SUM(J4:J11)/8*59/1000,0)</f>
        <v>96</v>
      </c>
      <c r="K88" s="15" t="s">
        <v>173</v>
      </c>
    </row>
    <row r="89" spans="1:11" ht="24.75" customHeight="1" x14ac:dyDescent="0.15">
      <c r="A89" s="6" t="s">
        <v>8</v>
      </c>
      <c r="B89" s="6">
        <v>1972</v>
      </c>
      <c r="C89" s="8" t="s">
        <v>174</v>
      </c>
      <c r="D89" s="55"/>
      <c r="E89" s="55"/>
      <c r="F89" s="58" t="s">
        <v>175</v>
      </c>
      <c r="G89" s="58"/>
      <c r="H89" s="58"/>
      <c r="I89" s="57" t="s">
        <v>70</v>
      </c>
      <c r="J89" s="14">
        <f>ROUND(SUM(J4:J11)/8*43/1000,0)</f>
        <v>70</v>
      </c>
      <c r="K89" s="20"/>
    </row>
    <row r="90" spans="1:11" ht="24.75" customHeight="1" x14ac:dyDescent="0.15">
      <c r="A90" s="6" t="s">
        <v>8</v>
      </c>
      <c r="B90" s="6">
        <v>1973</v>
      </c>
      <c r="C90" s="8" t="s">
        <v>176</v>
      </c>
      <c r="D90" s="55"/>
      <c r="E90" s="55"/>
      <c r="F90" s="59" t="s">
        <v>177</v>
      </c>
      <c r="G90" s="59"/>
      <c r="H90" s="59"/>
      <c r="I90" s="57" t="s">
        <v>73</v>
      </c>
      <c r="J90" s="14">
        <f>ROUND(SUM(J4:J11)/8*23/1000,0)</f>
        <v>37</v>
      </c>
      <c r="K90" s="20"/>
    </row>
    <row r="91" spans="1:11" ht="24.75" customHeight="1" x14ac:dyDescent="0.15">
      <c r="A91" s="6" t="s">
        <v>8</v>
      </c>
      <c r="B91" s="6">
        <v>1974</v>
      </c>
      <c r="C91" s="8" t="s">
        <v>178</v>
      </c>
      <c r="D91" s="55"/>
      <c r="E91" s="55"/>
      <c r="F91" s="59" t="s">
        <v>179</v>
      </c>
      <c r="G91" s="59"/>
      <c r="H91" s="59"/>
      <c r="I91" s="60" t="s">
        <v>180</v>
      </c>
      <c r="J91" s="14">
        <f>ROUND(J90*0.9,0)</f>
        <v>33</v>
      </c>
      <c r="K91" s="20"/>
    </row>
    <row r="92" spans="1:11" ht="24.75" customHeight="1" x14ac:dyDescent="0.15">
      <c r="A92" s="6" t="s">
        <v>8</v>
      </c>
      <c r="B92" s="6">
        <v>1975</v>
      </c>
      <c r="C92" s="8" t="s">
        <v>181</v>
      </c>
      <c r="D92" s="55"/>
      <c r="E92" s="55"/>
      <c r="F92" s="59" t="s">
        <v>182</v>
      </c>
      <c r="G92" s="59"/>
      <c r="H92" s="59"/>
      <c r="I92" s="60" t="s">
        <v>183</v>
      </c>
      <c r="J92" s="14">
        <f>ROUND(J90*0.8,0)</f>
        <v>30</v>
      </c>
      <c r="K92" s="20"/>
    </row>
    <row r="93" spans="1:11" ht="24.75" customHeight="1" x14ac:dyDescent="0.15">
      <c r="A93" s="6" t="s">
        <v>8</v>
      </c>
      <c r="B93" s="6">
        <v>1981</v>
      </c>
      <c r="C93" s="8" t="s">
        <v>184</v>
      </c>
      <c r="D93" s="61" t="s">
        <v>185</v>
      </c>
      <c r="E93" s="62"/>
      <c r="F93" s="56" t="s">
        <v>82</v>
      </c>
      <c r="G93" s="56"/>
      <c r="H93" s="56"/>
      <c r="I93" s="57" t="s">
        <v>83</v>
      </c>
      <c r="J93" s="14">
        <f>ROUND(SUM(J4:J11)/8*12/1000,0)</f>
        <v>20</v>
      </c>
      <c r="K93" s="20"/>
    </row>
    <row r="94" spans="1:11" ht="24.75" customHeight="1" x14ac:dyDescent="0.15">
      <c r="A94" s="6" t="s">
        <v>8</v>
      </c>
      <c r="B94" s="6">
        <v>1982</v>
      </c>
      <c r="C94" s="8" t="s">
        <v>186</v>
      </c>
      <c r="D94" s="63"/>
      <c r="E94" s="64"/>
      <c r="F94" s="58" t="s">
        <v>85</v>
      </c>
      <c r="G94" s="58"/>
      <c r="H94" s="58"/>
      <c r="I94" s="57" t="s">
        <v>86</v>
      </c>
      <c r="J94" s="14">
        <f>ROUND(SUM(J4:J11)/8*10/1000,0)</f>
        <v>16</v>
      </c>
      <c r="K94" s="34"/>
    </row>
  </sheetData>
  <mergeCells count="157">
    <mergeCell ref="K88:K94"/>
    <mergeCell ref="F89:H89"/>
    <mergeCell ref="F90:H90"/>
    <mergeCell ref="F91:H91"/>
    <mergeCell ref="F92:H92"/>
    <mergeCell ref="D93:E94"/>
    <mergeCell ref="F93:H93"/>
    <mergeCell ref="F94:H94"/>
    <mergeCell ref="D85:E86"/>
    <mergeCell ref="F85:H85"/>
    <mergeCell ref="F86:H86"/>
    <mergeCell ref="D87:H87"/>
    <mergeCell ref="D88:E92"/>
    <mergeCell ref="F88:H88"/>
    <mergeCell ref="D79:E84"/>
    <mergeCell ref="F79:F80"/>
    <mergeCell ref="G79:H79"/>
    <mergeCell ref="G80:H80"/>
    <mergeCell ref="F81:F82"/>
    <mergeCell ref="G81:H81"/>
    <mergeCell ref="G82:H82"/>
    <mergeCell ref="F83:F84"/>
    <mergeCell ref="G83:H83"/>
    <mergeCell ref="G84:H84"/>
    <mergeCell ref="E75:F75"/>
    <mergeCell ref="G75:H75"/>
    <mergeCell ref="D76:H76"/>
    <mergeCell ref="D77:E78"/>
    <mergeCell ref="F77:H77"/>
    <mergeCell ref="F78:H78"/>
    <mergeCell ref="D68:H68"/>
    <mergeCell ref="K68:K86"/>
    <mergeCell ref="D69:H69"/>
    <mergeCell ref="D70:H70"/>
    <mergeCell ref="D71:H71"/>
    <mergeCell ref="D72:D75"/>
    <mergeCell ref="E72:F74"/>
    <mergeCell ref="G72:H72"/>
    <mergeCell ref="G73:H73"/>
    <mergeCell ref="G74:H74"/>
    <mergeCell ref="A65:K65"/>
    <mergeCell ref="A66:B66"/>
    <mergeCell ref="C66:C67"/>
    <mergeCell ref="D66:I67"/>
    <mergeCell ref="J66:J67"/>
    <mergeCell ref="K66:K67"/>
    <mergeCell ref="I57:I64"/>
    <mergeCell ref="F58:G58"/>
    <mergeCell ref="E59:E60"/>
    <mergeCell ref="F59:G59"/>
    <mergeCell ref="F60:G60"/>
    <mergeCell ref="E61:E62"/>
    <mergeCell ref="F61:G61"/>
    <mergeCell ref="F62:G62"/>
    <mergeCell ref="E63:E64"/>
    <mergeCell ref="F63:G63"/>
    <mergeCell ref="F54:H54"/>
    <mergeCell ref="E55:E56"/>
    <mergeCell ref="F55:H55"/>
    <mergeCell ref="F56:H56"/>
    <mergeCell ref="D57:D64"/>
    <mergeCell ref="E57:E58"/>
    <mergeCell ref="F57:G57"/>
    <mergeCell ref="F64:G64"/>
    <mergeCell ref="D49:D56"/>
    <mergeCell ref="E49:E50"/>
    <mergeCell ref="F49:H49"/>
    <mergeCell ref="K49:K64"/>
    <mergeCell ref="F50:H50"/>
    <mergeCell ref="E51:E52"/>
    <mergeCell ref="F51:H51"/>
    <mergeCell ref="F52:H52"/>
    <mergeCell ref="E53:E54"/>
    <mergeCell ref="F53:H53"/>
    <mergeCell ref="F45:H45"/>
    <mergeCell ref="A46:K46"/>
    <mergeCell ref="A47:B47"/>
    <mergeCell ref="C47:C48"/>
    <mergeCell ref="D47:I48"/>
    <mergeCell ref="J47:J48"/>
    <mergeCell ref="K47:K48"/>
    <mergeCell ref="F38:G38"/>
    <mergeCell ref="D39:E43"/>
    <mergeCell ref="F39:H39"/>
    <mergeCell ref="K39:K45"/>
    <mergeCell ref="F40:H40"/>
    <mergeCell ref="F41:H41"/>
    <mergeCell ref="F42:H42"/>
    <mergeCell ref="F43:H43"/>
    <mergeCell ref="D44:E45"/>
    <mergeCell ref="F44:H44"/>
    <mergeCell ref="K31:K38"/>
    <mergeCell ref="F32:G32"/>
    <mergeCell ref="E33:E34"/>
    <mergeCell ref="F33:G33"/>
    <mergeCell ref="F34:G34"/>
    <mergeCell ref="E35:E36"/>
    <mergeCell ref="F35:G35"/>
    <mergeCell ref="F36:G36"/>
    <mergeCell ref="E37:E38"/>
    <mergeCell ref="F37:G37"/>
    <mergeCell ref="F27:G27"/>
    <mergeCell ref="F28:G28"/>
    <mergeCell ref="E29:E30"/>
    <mergeCell ref="F29:G29"/>
    <mergeCell ref="F30:G30"/>
    <mergeCell ref="E31:E32"/>
    <mergeCell ref="F31:G31"/>
    <mergeCell ref="D23:D38"/>
    <mergeCell ref="E23:E24"/>
    <mergeCell ref="F23:G23"/>
    <mergeCell ref="I23:I38"/>
    <mergeCell ref="K23:K30"/>
    <mergeCell ref="F24:G24"/>
    <mergeCell ref="E25:E26"/>
    <mergeCell ref="F25:G25"/>
    <mergeCell ref="F26:G26"/>
    <mergeCell ref="E27:E28"/>
    <mergeCell ref="F19:H19"/>
    <mergeCell ref="A20:K20"/>
    <mergeCell ref="A21:B21"/>
    <mergeCell ref="C21:C22"/>
    <mergeCell ref="D21:I22"/>
    <mergeCell ref="J21:J22"/>
    <mergeCell ref="K21:K22"/>
    <mergeCell ref="K12:K19"/>
    <mergeCell ref="F13:H13"/>
    <mergeCell ref="E14:E15"/>
    <mergeCell ref="F14:H14"/>
    <mergeCell ref="F15:H15"/>
    <mergeCell ref="E16:E17"/>
    <mergeCell ref="F16:H16"/>
    <mergeCell ref="F17:H17"/>
    <mergeCell ref="E18:E19"/>
    <mergeCell ref="F18:H18"/>
    <mergeCell ref="F9:H9"/>
    <mergeCell ref="E10:E11"/>
    <mergeCell ref="F10:H10"/>
    <mergeCell ref="F11:H11"/>
    <mergeCell ref="E12:E13"/>
    <mergeCell ref="F12:H12"/>
    <mergeCell ref="D4:D19"/>
    <mergeCell ref="E4:E5"/>
    <mergeCell ref="F4:H4"/>
    <mergeCell ref="K4:K11"/>
    <mergeCell ref="F5:H5"/>
    <mergeCell ref="E6:E7"/>
    <mergeCell ref="F6:H6"/>
    <mergeCell ref="F7:H7"/>
    <mergeCell ref="E8:E9"/>
    <mergeCell ref="F8:H8"/>
    <mergeCell ref="A1:K1"/>
    <mergeCell ref="A2:B2"/>
    <mergeCell ref="C2:C3"/>
    <mergeCell ref="D2:I3"/>
    <mergeCell ref="J2:J3"/>
    <mergeCell ref="K2:K3"/>
  </mergeCells>
  <phoneticPr fontId="2"/>
  <pageMargins left="0.70866141732283472" right="0.70866141732283472" top="0.74803149606299213" bottom="0.74803149606299213" header="0.31496062992125984" footer="0.31496062992125984"/>
  <pageSetup paperSize="9" scale="66" fitToHeight="0" orientation="landscape" cellComments="asDisplayed" r:id="rId1"/>
  <rowBreaks count="2" manualBreakCount="2">
    <brk id="32" max="10" man="1"/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</vt:lpstr>
      <vt:lpstr>'4-1'!Print_Area</vt:lpstr>
    </vt:vector>
  </TitlesOfParts>
  <Company>City MUKO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MUKO</dc:creator>
  <cp:lastModifiedBy>City MUKO</cp:lastModifiedBy>
  <dcterms:created xsi:type="dcterms:W3CDTF">2019-10-28T23:54:44Z</dcterms:created>
  <dcterms:modified xsi:type="dcterms:W3CDTF">2019-10-28T23:55:31Z</dcterms:modified>
</cp:coreProperties>
</file>